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32760" yWindow="60" windowWidth="15195" windowHeight="9210" activeTab="2"/>
  </bookViews>
  <sheets>
    <sheet name="Preisliste" sheetId="1" r:id="rId1"/>
    <sheet name="Titelformular+Preisrechner" sheetId="2" r:id="rId2"/>
    <sheet name="Auftragsfomular" sheetId="3" r:id="rId3"/>
  </sheets>
  <definedNames>
    <definedName name="_xlnm.Print_Area" localSheetId="2">'Auftragsfomular'!$A$1:$G$41</definedName>
    <definedName name="_xlnm.Print_Area" localSheetId="0">'Preisliste'!$A$1:$G$42</definedName>
    <definedName name="_xlnm.Print_Area" localSheetId="1">'Titelformular+Preisrechner'!$A$1:$H$64</definedName>
  </definedNames>
  <calcPr fullCalcOnLoad="1"/>
</workbook>
</file>

<file path=xl/sharedStrings.xml><?xml version="1.0" encoding="utf-8"?>
<sst xmlns="http://schemas.openxmlformats.org/spreadsheetml/2006/main" count="175" uniqueCount="121">
  <si>
    <t>Super 8</t>
  </si>
  <si>
    <t>Normal 8</t>
  </si>
  <si>
    <t>Minuten</t>
  </si>
  <si>
    <t>Meter</t>
  </si>
  <si>
    <t>Spule montieren</t>
  </si>
  <si>
    <t>MiniDV</t>
  </si>
  <si>
    <t>Spule 1</t>
  </si>
  <si>
    <t>Titel</t>
  </si>
  <si>
    <t>Länge</t>
  </si>
  <si>
    <t>Geschätzter Auftragswert</t>
  </si>
  <si>
    <t>Total</t>
  </si>
  <si>
    <t>Preis/Einheit</t>
  </si>
  <si>
    <t>Spule 2</t>
  </si>
  <si>
    <t>Spule 3</t>
  </si>
  <si>
    <t>Spule 4</t>
  </si>
  <si>
    <t>Spule 5</t>
  </si>
  <si>
    <t>Spule 6</t>
  </si>
  <si>
    <t>Spule 7</t>
  </si>
  <si>
    <t>Spule 8</t>
  </si>
  <si>
    <t>Spule 9</t>
  </si>
  <si>
    <t>Spule 10</t>
  </si>
  <si>
    <t>Gesamtzeit</t>
  </si>
  <si>
    <t>Film abtasten incl.</t>
  </si>
  <si>
    <t>Nassreinigung</t>
  </si>
  <si>
    <t>&gt;&gt;Nach Aufwand&lt;&lt;</t>
  </si>
  <si>
    <t>Daumenregel: Doppelte Filmlänge an</t>
  </si>
  <si>
    <t>Bearbeitungszeit</t>
  </si>
  <si>
    <t>Schnitt, Blenden,Helligkeit,</t>
  </si>
  <si>
    <t>pro Arbeits-</t>
  </si>
  <si>
    <t>stunde</t>
  </si>
  <si>
    <t>Gewünschter DVD-Titel</t>
  </si>
  <si>
    <t>(max. 25 Zeichen)</t>
  </si>
  <si>
    <t>VHS</t>
  </si>
  <si>
    <t>Preisrechner zur Kostenabschätzung</t>
  </si>
  <si>
    <t>15 min</t>
  </si>
  <si>
    <t>30 min</t>
  </si>
  <si>
    <t>Menuepunkte auf DVD zu je</t>
  </si>
  <si>
    <t>GB   Einrichten der Festplatte</t>
  </si>
  <si>
    <t>Zusendung einer externen Festplatte erforderlich!</t>
  </si>
  <si>
    <t>VHS -</t>
  </si>
  <si>
    <t>Auf welchen Datenträger soll überspielt werden?</t>
  </si>
  <si>
    <t>zusätzliche Kopien</t>
  </si>
  <si>
    <t xml:space="preserve">Mini-DV              zu je </t>
  </si>
  <si>
    <t xml:space="preserve">Mini-DV                zu je </t>
  </si>
  <si>
    <t>DVD                   zu je</t>
  </si>
  <si>
    <t>DVD                     zu je</t>
  </si>
  <si>
    <t>Kassette              zu je</t>
  </si>
  <si>
    <t>Kassette               zu je</t>
  </si>
  <si>
    <t>Menuepunkte auf DVD  zu je</t>
  </si>
  <si>
    <t xml:space="preserve">Minuten                           zu je </t>
  </si>
  <si>
    <t xml:space="preserve">Spulen                             zu je  </t>
  </si>
  <si>
    <t>Alle unsere aufgeführten Preise verstehen sich inkl. Mehrwertsteuer.</t>
  </si>
  <si>
    <t>Preisliste</t>
  </si>
  <si>
    <t>(Stand 15.12.2006)</t>
  </si>
  <si>
    <t>Film abtasten</t>
  </si>
  <si>
    <t>Film abtasten pro Filmminute, incl. Nassreinigung</t>
  </si>
  <si>
    <t>Einrichtungspreis pro Spule</t>
  </si>
  <si>
    <t>Einrichten der Festplatte</t>
  </si>
  <si>
    <t>Material und Grundpreise</t>
  </si>
  <si>
    <t>DVD Rohling</t>
  </si>
  <si>
    <t>MiniDV (60 Minuten)</t>
  </si>
  <si>
    <t>VHS 120 Minuten Band</t>
  </si>
  <si>
    <t>VHS 180 Minuten Band</t>
  </si>
  <si>
    <t>Videonachbearbeitung nach Aufwand (Schnitt,Blende,</t>
  </si>
  <si>
    <t>Titel,Kontrast,..)   pro Arbeitsstunde</t>
  </si>
  <si>
    <t>VHS 240 Minuten Band</t>
  </si>
  <si>
    <t>VHS   60 Minuten Band</t>
  </si>
  <si>
    <t>Klebestellen erneuern pro Bruchstelle (nur wenn notwendig!)</t>
  </si>
  <si>
    <t>Preise für die Digitalisierung von 8-mm Schmalfilm</t>
  </si>
  <si>
    <t>Schmalfilmdigital Roswitha Kailing</t>
  </si>
  <si>
    <t>Am Hang 23</t>
  </si>
  <si>
    <t>63636 Brachttal</t>
  </si>
  <si>
    <t>Tel. 06054/900707</t>
  </si>
  <si>
    <t>Kontrast, Titel, Nachvertonung ect.</t>
  </si>
  <si>
    <t>Schmalfilmdigital.de</t>
  </si>
  <si>
    <t>0</t>
  </si>
  <si>
    <t>Auftraggeber:</t>
  </si>
  <si>
    <t>Vorname &amp;  Name:</t>
  </si>
  <si>
    <t>PLZ &amp; Ort:</t>
  </si>
  <si>
    <t>Telefon:</t>
  </si>
  <si>
    <r>
      <t xml:space="preserve">E-Mail </t>
    </r>
    <r>
      <rPr>
        <sz val="12"/>
        <color indexed="10"/>
        <rFont val="Arial"/>
        <family val="2"/>
      </rPr>
      <t>(sehr wichtig!)</t>
    </r>
  </si>
  <si>
    <t>DVD</t>
  </si>
  <si>
    <t>Ort, Datum</t>
  </si>
  <si>
    <t>Unterschrift</t>
  </si>
  <si>
    <t>zum Titelformular und Preisrechner</t>
  </si>
  <si>
    <t>zum Auftragsformular</t>
  </si>
  <si>
    <t>ausgewiesene Mehrwertsteuer 19 %</t>
  </si>
  <si>
    <t>Bei fehlenden Angaben werden die Filme nummeriert( z.B. Film1, Film2..)</t>
  </si>
  <si>
    <t>Probeüberspielung auf DVD 3min (einmalig!)</t>
  </si>
  <si>
    <t>Tel. 06054/900708</t>
  </si>
  <si>
    <t xml:space="preserve">Porto: Wir berechnen nur die reinen Postgebühren </t>
  </si>
  <si>
    <t>lt. Gebührenverzeichnis der Deutschen Post AG bzw. DHL !</t>
  </si>
  <si>
    <t>Ein versichertes Paket bis 10 Kg kostet z.B. 6.90 Euro</t>
  </si>
  <si>
    <t>voraussichtliche Versandkosten</t>
  </si>
  <si>
    <t>24 Bilder/sek</t>
  </si>
  <si>
    <t>18 Bilder/sek</t>
  </si>
  <si>
    <t>Faktor Meter-Minuten bei 18 Bilder/sek</t>
  </si>
  <si>
    <t>Faktor Minuten-Meter bei 18 Bilder/sek</t>
  </si>
  <si>
    <t>Je eingesandte Spule kann ein Menüpunkt erstellt werden.</t>
  </si>
  <si>
    <t>Wenn gewünscht, bitte hier den Titel, das Ereignisdatum oder die Archiv-Nummer eintragen.</t>
  </si>
  <si>
    <t>Nur in den grau-weiss unterlegten Feldern Daten eingeben!</t>
  </si>
  <si>
    <t>Das soll gemacht werden :</t>
  </si>
  <si>
    <t>Hiermit bitte ich Sie um Ausführung eines für mich kostenlosen Probe-</t>
  </si>
  <si>
    <t>auftrags aus beiliegender Filmspule.</t>
  </si>
  <si>
    <t>Hinweise:</t>
  </si>
  <si>
    <t xml:space="preserve"> - Der kostenlose Probeauftrag kann je Kunde nur einmal in Anspruch genommen werden.</t>
  </si>
  <si>
    <t>Straße:</t>
  </si>
  <si>
    <t>Kostenloser Probeauftrag   (bis 3 Minuten)</t>
  </si>
  <si>
    <t xml:space="preserve">Die Übertragung von bis zu 3 Minuten Film erfolgt auf </t>
  </si>
  <si>
    <t xml:space="preserve">          eine Video-DVD (Auflösung 720x576p)</t>
  </si>
  <si>
    <t xml:space="preserve">          einen USB-Stick im MPEG4-Format (Auflösung 1024x768p)</t>
  </si>
  <si>
    <t xml:space="preserve">            einen USB-Stick von min. 4 GB habe ich beigelegt</t>
  </si>
  <si>
    <t>oder</t>
  </si>
  <si>
    <t>Aus meinem kostenlosen Probeauftrag entstehen für mich keinerlei weitere Verpflichtungen.</t>
  </si>
  <si>
    <t xml:space="preserve">Bestandteil des Auftrags an und bestelle kostenlos die oben genannten Leistungen: </t>
  </si>
  <si>
    <t>Ich erkenne die Allgemeinen Geschäftsbedingungen von Schmalfilmdigital als wesentlichen</t>
  </si>
  <si>
    <t xml:space="preserve"> - Besondere Wünsche und Absprachen zu einem hiernach ggf. folgenden Auftrag oder</t>
  </si>
  <si>
    <t xml:space="preserve">    telefonisch an uns.</t>
  </si>
  <si>
    <t xml:space="preserve">    Anfragen zu unseren Leistungen und Preisen richten Sie bitte gesondert per E-Mail oder</t>
  </si>
  <si>
    <t>Email: info@schmalfilmdigital.de</t>
  </si>
  <si>
    <t>Schmalfilmdigital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</si>
</sst>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"/>
    <numFmt numFmtId="168" formatCode="&quot;ca.&quot;\ 0.0"/>
    <numFmt numFmtId="169" formatCode="0.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#,##0_ ;\-#,##0\ "/>
    <numFmt numFmtId="174" formatCode="#,##0.0_ ;\-#,##0.0\ "/>
  </numFmts>
  <fonts count="68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22"/>
      <name val="Arial"/>
      <family val="2"/>
    </font>
    <font>
      <u val="doubleAccounting"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i/>
      <sz val="24"/>
      <name val="Arial"/>
      <family val="2"/>
    </font>
    <font>
      <b/>
      <i/>
      <sz val="22"/>
      <name val="Arial"/>
      <family val="2"/>
    </font>
    <font>
      <b/>
      <i/>
      <sz val="24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169" fontId="0" fillId="0" borderId="0" xfId="0" applyNumberFormat="1" applyAlignment="1">
      <alignment/>
    </xf>
    <xf numFmtId="166" fontId="8" fillId="33" borderId="13" xfId="0" applyNumberFormat="1" applyFont="1" applyFill="1" applyBorder="1" applyAlignment="1">
      <alignment/>
    </xf>
    <xf numFmtId="0" fontId="2" fillId="33" borderId="17" xfId="0" applyFont="1" applyFill="1" applyBorder="1" applyAlignment="1" applyProtection="1">
      <alignment/>
      <protection hidden="1"/>
    </xf>
    <xf numFmtId="166" fontId="2" fillId="33" borderId="14" xfId="0" applyNumberFormat="1" applyFont="1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4" fillId="33" borderId="20" xfId="0" applyFont="1" applyFill="1" applyBorder="1" applyAlignment="1" applyProtection="1">
      <alignment horizontal="center"/>
      <protection hidden="1"/>
    </xf>
    <xf numFmtId="1" fontId="2" fillId="33" borderId="0" xfId="0" applyNumberFormat="1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1" fontId="12" fillId="33" borderId="12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/>
    </xf>
    <xf numFmtId="0" fontId="0" fillId="34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33" borderId="18" xfId="0" applyFill="1" applyBorder="1" applyAlignment="1">
      <alignment horizontal="right"/>
    </xf>
    <xf numFmtId="0" fontId="2" fillId="34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44" fontId="2" fillId="33" borderId="22" xfId="0" applyNumberFormat="1" applyFont="1" applyFill="1" applyBorder="1" applyAlignment="1">
      <alignment vertical="center"/>
    </xf>
    <xf numFmtId="44" fontId="1" fillId="33" borderId="23" xfId="0" applyNumberFormat="1" applyFont="1" applyFill="1" applyBorder="1" applyAlignment="1" applyProtection="1">
      <alignment vertical="center"/>
      <protection hidden="1"/>
    </xf>
    <xf numFmtId="0" fontId="0" fillId="33" borderId="18" xfId="0" applyFill="1" applyBorder="1" applyAlignment="1">
      <alignment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2" fillId="33" borderId="17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right" vertical="center"/>
    </xf>
    <xf numFmtId="44" fontId="2" fillId="33" borderId="16" xfId="0" applyNumberFormat="1" applyFont="1" applyFill="1" applyBorder="1" applyAlignment="1">
      <alignment vertical="center"/>
    </xf>
    <xf numFmtId="166" fontId="2" fillId="33" borderId="14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 applyProtection="1">
      <alignment vertical="center"/>
      <protection hidden="1"/>
    </xf>
    <xf numFmtId="44" fontId="1" fillId="33" borderId="20" xfId="0" applyNumberFormat="1" applyFont="1" applyFill="1" applyBorder="1" applyAlignment="1" applyProtection="1">
      <alignment vertical="center"/>
      <protection hidden="1"/>
    </xf>
    <xf numFmtId="44" fontId="19" fillId="33" borderId="17" xfId="0" applyNumberFormat="1" applyFont="1" applyFill="1" applyBorder="1" applyAlignment="1">
      <alignment horizontal="left"/>
    </xf>
    <xf numFmtId="44" fontId="20" fillId="33" borderId="16" xfId="0" applyNumberFormat="1" applyFont="1" applyFill="1" applyBorder="1" applyAlignment="1" applyProtection="1">
      <alignment/>
      <protection hidden="1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vertical="center"/>
    </xf>
    <xf numFmtId="0" fontId="2" fillId="33" borderId="24" xfId="0" applyFont="1" applyFill="1" applyBorder="1" applyAlignment="1" applyProtection="1">
      <alignment horizontal="right" vertical="center"/>
      <protection hidden="1"/>
    </xf>
    <xf numFmtId="44" fontId="2" fillId="33" borderId="24" xfId="0" applyNumberFormat="1" applyFont="1" applyFill="1" applyBorder="1" applyAlignment="1" applyProtection="1">
      <alignment/>
      <protection hidden="1"/>
    </xf>
    <xf numFmtId="0" fontId="0" fillId="0" borderId="0" xfId="0" applyAlignment="1">
      <alignment vertical="center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44" fontId="1" fillId="33" borderId="15" xfId="0" applyNumberFormat="1" applyFont="1" applyFill="1" applyBorder="1" applyAlignment="1" applyProtection="1">
      <alignment vertical="center"/>
      <protection hidden="1"/>
    </xf>
    <xf numFmtId="44" fontId="1" fillId="33" borderId="11" xfId="0" applyNumberFormat="1" applyFont="1" applyFill="1" applyBorder="1" applyAlignment="1" applyProtection="1">
      <alignment vertical="center"/>
      <protection hidden="1"/>
    </xf>
    <xf numFmtId="166" fontId="1" fillId="33" borderId="23" xfId="0" applyNumberFormat="1" applyFont="1" applyFill="1" applyBorder="1" applyAlignment="1" applyProtection="1">
      <alignment vertical="center"/>
      <protection hidden="1"/>
    </xf>
    <xf numFmtId="166" fontId="1" fillId="33" borderId="14" xfId="0" applyNumberFormat="1" applyFont="1" applyFill="1" applyBorder="1" applyAlignment="1" applyProtection="1">
      <alignment vertical="center"/>
      <protection hidden="1"/>
    </xf>
    <xf numFmtId="1" fontId="1" fillId="33" borderId="1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44" fontId="2" fillId="33" borderId="23" xfId="0" applyNumberFormat="1" applyFont="1" applyFill="1" applyBorder="1" applyAlignment="1" applyProtection="1">
      <alignment vertical="center"/>
      <protection hidden="1"/>
    </xf>
    <xf numFmtId="166" fontId="2" fillId="33" borderId="23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vertical="center"/>
    </xf>
    <xf numFmtId="0" fontId="2" fillId="34" borderId="21" xfId="0" applyFont="1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righ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4" borderId="21" xfId="0" applyFont="1" applyFill="1" applyBorder="1" applyAlignment="1" applyProtection="1">
      <alignment vertical="center"/>
      <protection locked="0"/>
    </xf>
    <xf numFmtId="44" fontId="2" fillId="33" borderId="20" xfId="0" applyNumberFormat="1" applyFont="1" applyFill="1" applyBorder="1" applyAlignment="1">
      <alignment vertical="center"/>
    </xf>
    <xf numFmtId="166" fontId="2" fillId="33" borderId="23" xfId="0" applyNumberFormat="1" applyFont="1" applyFill="1" applyBorder="1" applyAlignment="1">
      <alignment vertical="center"/>
    </xf>
    <xf numFmtId="166" fontId="2" fillId="33" borderId="22" xfId="0" applyNumberFormat="1" applyFont="1" applyFill="1" applyBorder="1" applyAlignment="1">
      <alignment vertical="center"/>
    </xf>
    <xf numFmtId="166" fontId="2" fillId="33" borderId="22" xfId="0" applyNumberFormat="1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/>
      <protection locked="0"/>
    </xf>
    <xf numFmtId="44" fontId="2" fillId="33" borderId="24" xfId="0" applyNumberFormat="1" applyFont="1" applyFill="1" applyBorder="1" applyAlignment="1">
      <alignment vertical="center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8" xfId="0" applyFill="1" applyBorder="1" applyAlignment="1">
      <alignment vertical="center"/>
    </xf>
    <xf numFmtId="0" fontId="1" fillId="34" borderId="15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20" xfId="0" applyFill="1" applyBorder="1" applyAlignment="1" applyProtection="1">
      <alignment/>
      <protection locked="0"/>
    </xf>
    <xf numFmtId="0" fontId="0" fillId="34" borderId="22" xfId="0" applyFill="1" applyBorder="1" applyAlignment="1">
      <alignment vertical="center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/>
      <protection hidden="1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33" borderId="10" xfId="0" applyFont="1" applyFill="1" applyBorder="1" applyAlignment="1" applyProtection="1">
      <alignment/>
      <protection hidden="1"/>
    </xf>
    <xf numFmtId="1" fontId="12" fillId="33" borderId="0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44" fontId="20" fillId="33" borderId="0" xfId="0" applyNumberFormat="1" applyFont="1" applyFill="1" applyBorder="1" applyAlignment="1" applyProtection="1">
      <alignment/>
      <protection hidden="1"/>
    </xf>
    <xf numFmtId="44" fontId="20" fillId="33" borderId="24" xfId="0" applyNumberFormat="1" applyFont="1" applyFill="1" applyBorder="1" applyAlignment="1" applyProtection="1">
      <alignment vertical="center"/>
      <protection hidden="1"/>
    </xf>
    <xf numFmtId="166" fontId="2" fillId="33" borderId="1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0" fillId="0" borderId="0" xfId="0" applyFont="1" applyAlignment="1">
      <alignment/>
    </xf>
    <xf numFmtId="168" fontId="9" fillId="34" borderId="15" xfId="0" applyNumberFormat="1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/>
      <protection hidden="1"/>
    </xf>
    <xf numFmtId="168" fontId="11" fillId="34" borderId="1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11" fillId="34" borderId="11" xfId="0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left"/>
    </xf>
    <xf numFmtId="0" fontId="15" fillId="0" borderId="25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48" applyAlignment="1" applyProtection="1">
      <alignment horizontal="right"/>
      <protection/>
    </xf>
    <xf numFmtId="0" fontId="25" fillId="35" borderId="1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48" applyAlignment="1" applyProtection="1">
      <alignment/>
      <protection/>
    </xf>
    <xf numFmtId="0" fontId="12" fillId="33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44" fontId="2" fillId="33" borderId="23" xfId="0" applyNumberFormat="1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2" fillId="33" borderId="21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>
      <alignment horizontal="right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/>
    </xf>
    <xf numFmtId="168" fontId="2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6" fontId="2" fillId="33" borderId="23" xfId="0" applyNumberFormat="1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33" borderId="24" xfId="0" applyFont="1" applyFill="1" applyBorder="1" applyAlignment="1" applyProtection="1">
      <alignment vertical="center"/>
      <protection hidden="1"/>
    </xf>
    <xf numFmtId="0" fontId="0" fillId="0" borderId="22" xfId="0" applyBorder="1" applyAlignment="1">
      <alignment vertical="center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0" fillId="0" borderId="25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7.emf" /><Relationship Id="rId3" Type="http://schemas.openxmlformats.org/officeDocument/2006/relationships/image" Target="../media/image33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30.emf" /><Relationship Id="rId8" Type="http://schemas.openxmlformats.org/officeDocument/2006/relationships/image" Target="../media/image32.emf" /><Relationship Id="rId9" Type="http://schemas.openxmlformats.org/officeDocument/2006/relationships/image" Target="../media/image24.emf" /><Relationship Id="rId10" Type="http://schemas.openxmlformats.org/officeDocument/2006/relationships/image" Target="../media/image21.emf" /><Relationship Id="rId11" Type="http://schemas.openxmlformats.org/officeDocument/2006/relationships/image" Target="../media/image31.emf" /><Relationship Id="rId12" Type="http://schemas.openxmlformats.org/officeDocument/2006/relationships/image" Target="../media/image20.emf" /><Relationship Id="rId13" Type="http://schemas.openxmlformats.org/officeDocument/2006/relationships/image" Target="../media/image59.emf" /><Relationship Id="rId14" Type="http://schemas.openxmlformats.org/officeDocument/2006/relationships/image" Target="../media/image47.emf" /><Relationship Id="rId15" Type="http://schemas.openxmlformats.org/officeDocument/2006/relationships/image" Target="../media/image37.emf" /><Relationship Id="rId16" Type="http://schemas.openxmlformats.org/officeDocument/2006/relationships/image" Target="../media/image23.emf" /><Relationship Id="rId17" Type="http://schemas.openxmlformats.org/officeDocument/2006/relationships/image" Target="../media/image60.emf" /><Relationship Id="rId18" Type="http://schemas.openxmlformats.org/officeDocument/2006/relationships/image" Target="../media/image15.emf" /><Relationship Id="rId19" Type="http://schemas.openxmlformats.org/officeDocument/2006/relationships/image" Target="../media/image18.emf" /><Relationship Id="rId20" Type="http://schemas.openxmlformats.org/officeDocument/2006/relationships/image" Target="../media/image38.emf" /><Relationship Id="rId21" Type="http://schemas.openxmlformats.org/officeDocument/2006/relationships/image" Target="../media/image11.emf" /><Relationship Id="rId22" Type="http://schemas.openxmlformats.org/officeDocument/2006/relationships/image" Target="../media/image56.emf" /><Relationship Id="rId23" Type="http://schemas.openxmlformats.org/officeDocument/2006/relationships/image" Target="../media/image54.emf" /><Relationship Id="rId24" Type="http://schemas.openxmlformats.org/officeDocument/2006/relationships/image" Target="../media/image25.emf" /><Relationship Id="rId25" Type="http://schemas.openxmlformats.org/officeDocument/2006/relationships/image" Target="../media/image53.emf" /><Relationship Id="rId26" Type="http://schemas.openxmlformats.org/officeDocument/2006/relationships/image" Target="../media/image52.emf" /><Relationship Id="rId27" Type="http://schemas.openxmlformats.org/officeDocument/2006/relationships/image" Target="../media/image58.emf" /><Relationship Id="rId28" Type="http://schemas.openxmlformats.org/officeDocument/2006/relationships/image" Target="../media/image57.emf" /><Relationship Id="rId29" Type="http://schemas.openxmlformats.org/officeDocument/2006/relationships/image" Target="../media/image45.emf" /><Relationship Id="rId30" Type="http://schemas.openxmlformats.org/officeDocument/2006/relationships/image" Target="../media/image10.emf" /><Relationship Id="rId31" Type="http://schemas.openxmlformats.org/officeDocument/2006/relationships/image" Target="../media/image55.emf" /><Relationship Id="rId32" Type="http://schemas.openxmlformats.org/officeDocument/2006/relationships/image" Target="../media/image50.emf" /><Relationship Id="rId33" Type="http://schemas.openxmlformats.org/officeDocument/2006/relationships/image" Target="../media/image19.emf" /><Relationship Id="rId34" Type="http://schemas.openxmlformats.org/officeDocument/2006/relationships/image" Target="../media/image44.emf" /><Relationship Id="rId35" Type="http://schemas.openxmlformats.org/officeDocument/2006/relationships/image" Target="../media/image48.emf" /><Relationship Id="rId36" Type="http://schemas.openxmlformats.org/officeDocument/2006/relationships/image" Target="../media/image40.emf" /><Relationship Id="rId37" Type="http://schemas.openxmlformats.org/officeDocument/2006/relationships/image" Target="../media/image46.emf" /><Relationship Id="rId38" Type="http://schemas.openxmlformats.org/officeDocument/2006/relationships/image" Target="../media/image43.emf" /><Relationship Id="rId39" Type="http://schemas.openxmlformats.org/officeDocument/2006/relationships/image" Target="../media/image8.emf" /><Relationship Id="rId40" Type="http://schemas.openxmlformats.org/officeDocument/2006/relationships/image" Target="../media/image39.emf" /><Relationship Id="rId41" Type="http://schemas.openxmlformats.org/officeDocument/2006/relationships/image" Target="../media/image35.emf" /><Relationship Id="rId42" Type="http://schemas.openxmlformats.org/officeDocument/2006/relationships/image" Target="../media/image22.emf" /><Relationship Id="rId43" Type="http://schemas.openxmlformats.org/officeDocument/2006/relationships/image" Target="../media/image7.emf" /><Relationship Id="rId44" Type="http://schemas.openxmlformats.org/officeDocument/2006/relationships/image" Target="../media/image34.emf" /><Relationship Id="rId45" Type="http://schemas.openxmlformats.org/officeDocument/2006/relationships/image" Target="../media/image3.emf" /><Relationship Id="rId46" Type="http://schemas.openxmlformats.org/officeDocument/2006/relationships/image" Target="../media/image17.emf" /><Relationship Id="rId47" Type="http://schemas.openxmlformats.org/officeDocument/2006/relationships/image" Target="../media/image41.emf" /><Relationship Id="rId48" Type="http://schemas.openxmlformats.org/officeDocument/2006/relationships/image" Target="../media/image1.emf" /><Relationship Id="rId49" Type="http://schemas.openxmlformats.org/officeDocument/2006/relationships/image" Target="../media/image49.emf" /><Relationship Id="rId50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26.jpeg" /><Relationship Id="rId3" Type="http://schemas.openxmlformats.org/officeDocument/2006/relationships/image" Target="../media/image4.emf" /><Relationship Id="rId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66900" y="0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542925</xdr:colOff>
      <xdr:row>7</xdr:row>
      <xdr:rowOff>28575</xdr:rowOff>
    </xdr:from>
    <xdr:to>
      <xdr:col>6</xdr:col>
      <xdr:colOff>314325</xdr:colOff>
      <xdr:row>7</xdr:row>
      <xdr:rowOff>371475</xdr:rowOff>
    </xdr:to>
    <xdr:pic>
      <xdr:nvPicPr>
        <xdr:cNvPr id="2" name="Tex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1257300"/>
          <a:ext cx="3695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8</xdr:row>
      <xdr:rowOff>28575</xdr:rowOff>
    </xdr:from>
    <xdr:to>
      <xdr:col>1</xdr:col>
      <xdr:colOff>914400</xdr:colOff>
      <xdr:row>8</xdr:row>
      <xdr:rowOff>257175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6383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</xdr:row>
      <xdr:rowOff>38100</xdr:rowOff>
    </xdr:from>
    <xdr:to>
      <xdr:col>3</xdr:col>
      <xdr:colOff>400050</xdr:colOff>
      <xdr:row>8</xdr:row>
      <xdr:rowOff>266700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8</xdr:row>
      <xdr:rowOff>38100</xdr:rowOff>
    </xdr:from>
    <xdr:to>
      <xdr:col>5</xdr:col>
      <xdr:colOff>685800</xdr:colOff>
      <xdr:row>8</xdr:row>
      <xdr:rowOff>266700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647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11</xdr:row>
      <xdr:rowOff>28575</xdr:rowOff>
    </xdr:from>
    <xdr:to>
      <xdr:col>1</xdr:col>
      <xdr:colOff>914400</xdr:colOff>
      <xdr:row>11</xdr:row>
      <xdr:rowOff>257175</xdr:rowOff>
    </xdr:to>
    <xdr:pic>
      <xdr:nvPicPr>
        <xdr:cNvPr id="6" name="Text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24288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533400</xdr:colOff>
      <xdr:row>20</xdr:row>
      <xdr:rowOff>28575</xdr:rowOff>
    </xdr:from>
    <xdr:to>
      <xdr:col>1</xdr:col>
      <xdr:colOff>914400</xdr:colOff>
      <xdr:row>20</xdr:row>
      <xdr:rowOff>257175</xdr:rowOff>
    </xdr:to>
    <xdr:pic>
      <xdr:nvPicPr>
        <xdr:cNvPr id="7" name="TextBox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0" y="48006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23</xdr:row>
      <xdr:rowOff>28575</xdr:rowOff>
    </xdr:from>
    <xdr:to>
      <xdr:col>1</xdr:col>
      <xdr:colOff>914400</xdr:colOff>
      <xdr:row>23</xdr:row>
      <xdr:rowOff>257175</xdr:rowOff>
    </xdr:to>
    <xdr:pic>
      <xdr:nvPicPr>
        <xdr:cNvPr id="8" name="Text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55911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26</xdr:row>
      <xdr:rowOff>28575</xdr:rowOff>
    </xdr:from>
    <xdr:to>
      <xdr:col>1</xdr:col>
      <xdr:colOff>914400</xdr:colOff>
      <xdr:row>26</xdr:row>
      <xdr:rowOff>257175</xdr:rowOff>
    </xdr:to>
    <xdr:pic>
      <xdr:nvPicPr>
        <xdr:cNvPr id="9" name="Text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0" y="6381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29</xdr:row>
      <xdr:rowOff>28575</xdr:rowOff>
    </xdr:from>
    <xdr:to>
      <xdr:col>1</xdr:col>
      <xdr:colOff>914400</xdr:colOff>
      <xdr:row>29</xdr:row>
      <xdr:rowOff>257175</xdr:rowOff>
    </xdr:to>
    <xdr:pic>
      <xdr:nvPicPr>
        <xdr:cNvPr id="10" name="TextBox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" y="71723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28575</xdr:rowOff>
    </xdr:from>
    <xdr:to>
      <xdr:col>1</xdr:col>
      <xdr:colOff>904875</xdr:colOff>
      <xdr:row>32</xdr:row>
      <xdr:rowOff>257175</xdr:rowOff>
    </xdr:to>
    <xdr:pic>
      <xdr:nvPicPr>
        <xdr:cNvPr id="11" name="TextBox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7962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533400</xdr:colOff>
      <xdr:row>35</xdr:row>
      <xdr:rowOff>28575</xdr:rowOff>
    </xdr:from>
    <xdr:to>
      <xdr:col>1</xdr:col>
      <xdr:colOff>914400</xdr:colOff>
      <xdr:row>35</xdr:row>
      <xdr:rowOff>257175</xdr:rowOff>
    </xdr:to>
    <xdr:pic>
      <xdr:nvPicPr>
        <xdr:cNvPr id="12" name="TextBox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0" y="87534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542925</xdr:colOff>
      <xdr:row>10</xdr:row>
      <xdr:rowOff>28575</xdr:rowOff>
    </xdr:from>
    <xdr:to>
      <xdr:col>6</xdr:col>
      <xdr:colOff>295275</xdr:colOff>
      <xdr:row>10</xdr:row>
      <xdr:rowOff>371475</xdr:rowOff>
    </xdr:to>
    <xdr:pic>
      <xdr:nvPicPr>
        <xdr:cNvPr id="13" name="TextBox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204787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38100</xdr:rowOff>
    </xdr:from>
    <xdr:to>
      <xdr:col>3</xdr:col>
      <xdr:colOff>400050</xdr:colOff>
      <xdr:row>11</xdr:row>
      <xdr:rowOff>266700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2438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11</xdr:row>
      <xdr:rowOff>28575</xdr:rowOff>
    </xdr:from>
    <xdr:to>
      <xdr:col>5</xdr:col>
      <xdr:colOff>685800</xdr:colOff>
      <xdr:row>11</xdr:row>
      <xdr:rowOff>257175</xdr:rowOff>
    </xdr:to>
    <xdr:pic>
      <xdr:nvPicPr>
        <xdr:cNvPr id="15" name="Combo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28950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13</xdr:row>
      <xdr:rowOff>28575</xdr:rowOff>
    </xdr:from>
    <xdr:to>
      <xdr:col>6</xdr:col>
      <xdr:colOff>295275</xdr:colOff>
      <xdr:row>13</xdr:row>
      <xdr:rowOff>371475</xdr:rowOff>
    </xdr:to>
    <xdr:pic>
      <xdr:nvPicPr>
        <xdr:cNvPr id="16" name="TextBox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2838450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16</xdr:row>
      <xdr:rowOff>28575</xdr:rowOff>
    </xdr:from>
    <xdr:to>
      <xdr:col>6</xdr:col>
      <xdr:colOff>295275</xdr:colOff>
      <xdr:row>16</xdr:row>
      <xdr:rowOff>371475</xdr:rowOff>
    </xdr:to>
    <xdr:pic>
      <xdr:nvPicPr>
        <xdr:cNvPr id="17" name="TextBox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362902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</xdr:row>
      <xdr:rowOff>28575</xdr:rowOff>
    </xdr:from>
    <xdr:to>
      <xdr:col>1</xdr:col>
      <xdr:colOff>914400</xdr:colOff>
      <xdr:row>14</xdr:row>
      <xdr:rowOff>257175</xdr:rowOff>
    </xdr:to>
    <xdr:pic>
      <xdr:nvPicPr>
        <xdr:cNvPr id="18" name="Text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0" y="3219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533400</xdr:colOff>
      <xdr:row>17</xdr:row>
      <xdr:rowOff>28575</xdr:rowOff>
    </xdr:from>
    <xdr:to>
      <xdr:col>1</xdr:col>
      <xdr:colOff>914400</xdr:colOff>
      <xdr:row>17</xdr:row>
      <xdr:rowOff>257175</xdr:rowOff>
    </xdr:to>
    <xdr:pic>
      <xdr:nvPicPr>
        <xdr:cNvPr id="19" name="Text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0" y="40100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38100</xdr:rowOff>
    </xdr:from>
    <xdr:to>
      <xdr:col>3</xdr:col>
      <xdr:colOff>400050</xdr:colOff>
      <xdr:row>17</xdr:row>
      <xdr:rowOff>266700</xdr:rowOff>
    </xdr:to>
    <xdr:pic>
      <xdr:nvPicPr>
        <xdr:cNvPr id="20" name="ComboBox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66900" y="4019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38100</xdr:rowOff>
    </xdr:from>
    <xdr:to>
      <xdr:col>3</xdr:col>
      <xdr:colOff>400050</xdr:colOff>
      <xdr:row>14</xdr:row>
      <xdr:rowOff>266700</xdr:rowOff>
    </xdr:to>
    <xdr:pic>
      <xdr:nvPicPr>
        <xdr:cNvPr id="21" name="ComboBox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66900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14</xdr:row>
      <xdr:rowOff>47625</xdr:rowOff>
    </xdr:from>
    <xdr:to>
      <xdr:col>5</xdr:col>
      <xdr:colOff>695325</xdr:colOff>
      <xdr:row>14</xdr:row>
      <xdr:rowOff>276225</xdr:rowOff>
    </xdr:to>
    <xdr:pic>
      <xdr:nvPicPr>
        <xdr:cNvPr id="22" name="ComboBox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38475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17</xdr:row>
      <xdr:rowOff>28575</xdr:rowOff>
    </xdr:from>
    <xdr:to>
      <xdr:col>5</xdr:col>
      <xdr:colOff>666750</xdr:colOff>
      <xdr:row>17</xdr:row>
      <xdr:rowOff>257175</xdr:rowOff>
    </xdr:to>
    <xdr:pic>
      <xdr:nvPicPr>
        <xdr:cNvPr id="23" name="ComboBox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09900" y="4010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22</xdr:row>
      <xdr:rowOff>28575</xdr:rowOff>
    </xdr:from>
    <xdr:to>
      <xdr:col>6</xdr:col>
      <xdr:colOff>295275</xdr:colOff>
      <xdr:row>22</xdr:row>
      <xdr:rowOff>371475</xdr:rowOff>
    </xdr:to>
    <xdr:pic>
      <xdr:nvPicPr>
        <xdr:cNvPr id="24" name="TextBox1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521017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25</xdr:row>
      <xdr:rowOff>28575</xdr:rowOff>
    </xdr:from>
    <xdr:to>
      <xdr:col>6</xdr:col>
      <xdr:colOff>295275</xdr:colOff>
      <xdr:row>25</xdr:row>
      <xdr:rowOff>371475</xdr:rowOff>
    </xdr:to>
    <xdr:pic>
      <xdr:nvPicPr>
        <xdr:cNvPr id="25" name="TextBox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6000750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28</xdr:row>
      <xdr:rowOff>28575</xdr:rowOff>
    </xdr:from>
    <xdr:to>
      <xdr:col>6</xdr:col>
      <xdr:colOff>295275</xdr:colOff>
      <xdr:row>28</xdr:row>
      <xdr:rowOff>371475</xdr:rowOff>
    </xdr:to>
    <xdr:pic>
      <xdr:nvPicPr>
        <xdr:cNvPr id="26" name="TextBox1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679132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31</xdr:row>
      <xdr:rowOff>28575</xdr:rowOff>
    </xdr:from>
    <xdr:to>
      <xdr:col>6</xdr:col>
      <xdr:colOff>295275</xdr:colOff>
      <xdr:row>31</xdr:row>
      <xdr:rowOff>371475</xdr:rowOff>
    </xdr:to>
    <xdr:pic>
      <xdr:nvPicPr>
        <xdr:cNvPr id="27" name="TextBox1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38275" y="7581900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38100</xdr:rowOff>
    </xdr:from>
    <xdr:to>
      <xdr:col>3</xdr:col>
      <xdr:colOff>400050</xdr:colOff>
      <xdr:row>20</xdr:row>
      <xdr:rowOff>266700</xdr:rowOff>
    </xdr:to>
    <xdr:pic>
      <xdr:nvPicPr>
        <xdr:cNvPr id="28" name="ComboBox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66900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38100</xdr:rowOff>
    </xdr:from>
    <xdr:to>
      <xdr:col>3</xdr:col>
      <xdr:colOff>400050</xdr:colOff>
      <xdr:row>23</xdr:row>
      <xdr:rowOff>266700</xdr:rowOff>
    </xdr:to>
    <xdr:pic>
      <xdr:nvPicPr>
        <xdr:cNvPr id="29" name="ComboBox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66900" y="5600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38100</xdr:rowOff>
    </xdr:from>
    <xdr:to>
      <xdr:col>3</xdr:col>
      <xdr:colOff>400050</xdr:colOff>
      <xdr:row>26</xdr:row>
      <xdr:rowOff>266700</xdr:rowOff>
    </xdr:to>
    <xdr:pic>
      <xdr:nvPicPr>
        <xdr:cNvPr id="30" name="ComboBox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66900" y="6391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38100</xdr:rowOff>
    </xdr:from>
    <xdr:to>
      <xdr:col>3</xdr:col>
      <xdr:colOff>400050</xdr:colOff>
      <xdr:row>29</xdr:row>
      <xdr:rowOff>266700</xdr:rowOff>
    </xdr:to>
    <xdr:pic>
      <xdr:nvPicPr>
        <xdr:cNvPr id="31" name="ComboBox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66900" y="7181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38100</xdr:rowOff>
    </xdr:from>
    <xdr:to>
      <xdr:col>3</xdr:col>
      <xdr:colOff>400050</xdr:colOff>
      <xdr:row>32</xdr:row>
      <xdr:rowOff>266700</xdr:rowOff>
    </xdr:to>
    <xdr:pic>
      <xdr:nvPicPr>
        <xdr:cNvPr id="32" name="ComboBox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66900" y="797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38100</xdr:rowOff>
    </xdr:from>
    <xdr:to>
      <xdr:col>3</xdr:col>
      <xdr:colOff>400050</xdr:colOff>
      <xdr:row>35</xdr:row>
      <xdr:rowOff>266700</xdr:rowOff>
    </xdr:to>
    <xdr:pic>
      <xdr:nvPicPr>
        <xdr:cNvPr id="33" name="ComboBox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66900" y="8763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20</xdr:row>
      <xdr:rowOff>38100</xdr:rowOff>
    </xdr:from>
    <xdr:to>
      <xdr:col>5</xdr:col>
      <xdr:colOff>685800</xdr:colOff>
      <xdr:row>20</xdr:row>
      <xdr:rowOff>266700</xdr:rowOff>
    </xdr:to>
    <xdr:pic>
      <xdr:nvPicPr>
        <xdr:cNvPr id="34" name="ComboBox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28950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23</xdr:row>
      <xdr:rowOff>38100</xdr:rowOff>
    </xdr:from>
    <xdr:to>
      <xdr:col>5</xdr:col>
      <xdr:colOff>666750</xdr:colOff>
      <xdr:row>23</xdr:row>
      <xdr:rowOff>266700</xdr:rowOff>
    </xdr:to>
    <xdr:pic>
      <xdr:nvPicPr>
        <xdr:cNvPr id="35" name="ComboBox1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09900" y="5600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26</xdr:row>
      <xdr:rowOff>38100</xdr:rowOff>
    </xdr:from>
    <xdr:to>
      <xdr:col>5</xdr:col>
      <xdr:colOff>657225</xdr:colOff>
      <xdr:row>26</xdr:row>
      <xdr:rowOff>266700</xdr:rowOff>
    </xdr:to>
    <xdr:pic>
      <xdr:nvPicPr>
        <xdr:cNvPr id="36" name="ComboBox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00375" y="6391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38100</xdr:rowOff>
    </xdr:from>
    <xdr:to>
      <xdr:col>5</xdr:col>
      <xdr:colOff>647700</xdr:colOff>
      <xdr:row>29</xdr:row>
      <xdr:rowOff>266700</xdr:rowOff>
    </xdr:to>
    <xdr:pic>
      <xdr:nvPicPr>
        <xdr:cNvPr id="37" name="ComboBox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90850" y="7181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32</xdr:row>
      <xdr:rowOff>38100</xdr:rowOff>
    </xdr:from>
    <xdr:to>
      <xdr:col>5</xdr:col>
      <xdr:colOff>628650</xdr:colOff>
      <xdr:row>32</xdr:row>
      <xdr:rowOff>266700</xdr:rowOff>
    </xdr:to>
    <xdr:pic>
      <xdr:nvPicPr>
        <xdr:cNvPr id="38" name="ComboBox1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71800" y="797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35</xdr:row>
      <xdr:rowOff>38100</xdr:rowOff>
    </xdr:from>
    <xdr:to>
      <xdr:col>5</xdr:col>
      <xdr:colOff>628650</xdr:colOff>
      <xdr:row>35</xdr:row>
      <xdr:rowOff>266700</xdr:rowOff>
    </xdr:to>
    <xdr:pic>
      <xdr:nvPicPr>
        <xdr:cNvPr id="39" name="ComboBox2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71800" y="8763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57150</xdr:rowOff>
    </xdr:from>
    <xdr:to>
      <xdr:col>1</xdr:col>
      <xdr:colOff>762000</xdr:colOff>
      <xdr:row>56</xdr:row>
      <xdr:rowOff>304800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0" y="14668500"/>
          <a:ext cx="1562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19</xdr:row>
      <xdr:rowOff>38100</xdr:rowOff>
    </xdr:from>
    <xdr:to>
      <xdr:col>6</xdr:col>
      <xdr:colOff>304800</xdr:colOff>
      <xdr:row>19</xdr:row>
      <xdr:rowOff>381000</xdr:rowOff>
    </xdr:to>
    <xdr:pic>
      <xdr:nvPicPr>
        <xdr:cNvPr id="41" name="TextBox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47800" y="442912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34</xdr:row>
      <xdr:rowOff>28575</xdr:rowOff>
    </xdr:from>
    <xdr:to>
      <xdr:col>6</xdr:col>
      <xdr:colOff>304800</xdr:colOff>
      <xdr:row>34</xdr:row>
      <xdr:rowOff>371475</xdr:rowOff>
    </xdr:to>
    <xdr:pic>
      <xdr:nvPicPr>
        <xdr:cNvPr id="42" name="TextBox1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47800" y="8372475"/>
          <a:ext cx="3676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46</xdr:row>
      <xdr:rowOff>95250</xdr:rowOff>
    </xdr:from>
    <xdr:to>
      <xdr:col>1</xdr:col>
      <xdr:colOff>533400</xdr:colOff>
      <xdr:row>47</xdr:row>
      <xdr:rowOff>38100</xdr:rowOff>
    </xdr:to>
    <xdr:pic>
      <xdr:nvPicPr>
        <xdr:cNvPr id="43" name="CheckBox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1975" y="1156335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50</xdr:row>
      <xdr:rowOff>95250</xdr:rowOff>
    </xdr:from>
    <xdr:to>
      <xdr:col>1</xdr:col>
      <xdr:colOff>533400</xdr:colOff>
      <xdr:row>50</xdr:row>
      <xdr:rowOff>342900</xdr:rowOff>
    </xdr:to>
    <xdr:pic>
      <xdr:nvPicPr>
        <xdr:cNvPr id="44" name="CheckBox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61975" y="126015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51</xdr:row>
      <xdr:rowOff>76200</xdr:rowOff>
    </xdr:from>
    <xdr:to>
      <xdr:col>1</xdr:col>
      <xdr:colOff>523875</xdr:colOff>
      <xdr:row>51</xdr:row>
      <xdr:rowOff>323850</xdr:rowOff>
    </xdr:to>
    <xdr:pic>
      <xdr:nvPicPr>
        <xdr:cNvPr id="45" name="CheckBox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2450" y="130206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48</xdr:row>
      <xdr:rowOff>47625</xdr:rowOff>
    </xdr:from>
    <xdr:to>
      <xdr:col>1</xdr:col>
      <xdr:colOff>523875</xdr:colOff>
      <xdr:row>48</xdr:row>
      <xdr:rowOff>295275</xdr:rowOff>
    </xdr:to>
    <xdr:pic>
      <xdr:nvPicPr>
        <xdr:cNvPr id="46" name="CheckBox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2450" y="12001500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54</xdr:row>
      <xdr:rowOff>38100</xdr:rowOff>
    </xdr:from>
    <xdr:to>
      <xdr:col>1</xdr:col>
      <xdr:colOff>666750</xdr:colOff>
      <xdr:row>54</xdr:row>
      <xdr:rowOff>266700</xdr:rowOff>
    </xdr:to>
    <xdr:pic>
      <xdr:nvPicPr>
        <xdr:cNvPr id="47" name="TextBox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04900" y="140208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53</xdr:row>
      <xdr:rowOff>47625</xdr:rowOff>
    </xdr:from>
    <xdr:to>
      <xdr:col>1</xdr:col>
      <xdr:colOff>676275</xdr:colOff>
      <xdr:row>53</xdr:row>
      <xdr:rowOff>276225</xdr:rowOff>
    </xdr:to>
    <xdr:pic>
      <xdr:nvPicPr>
        <xdr:cNvPr id="48" name="TextBox2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14425" y="137160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55</xdr:row>
      <xdr:rowOff>38100</xdr:rowOff>
    </xdr:from>
    <xdr:to>
      <xdr:col>1</xdr:col>
      <xdr:colOff>657225</xdr:colOff>
      <xdr:row>55</xdr:row>
      <xdr:rowOff>266700</xdr:rowOff>
    </xdr:to>
    <xdr:pic>
      <xdr:nvPicPr>
        <xdr:cNvPr id="49" name="TextBox2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95375" y="143351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11</xdr:row>
      <xdr:rowOff>38100</xdr:rowOff>
    </xdr:from>
    <xdr:to>
      <xdr:col>6</xdr:col>
      <xdr:colOff>285750</xdr:colOff>
      <xdr:row>11</xdr:row>
      <xdr:rowOff>266700</xdr:rowOff>
    </xdr:to>
    <xdr:pic>
      <xdr:nvPicPr>
        <xdr:cNvPr id="50" name="ComboBox2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057650" y="24384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14</xdr:row>
      <xdr:rowOff>47625</xdr:rowOff>
    </xdr:from>
    <xdr:to>
      <xdr:col>6</xdr:col>
      <xdr:colOff>285750</xdr:colOff>
      <xdr:row>14</xdr:row>
      <xdr:rowOff>276225</xdr:rowOff>
    </xdr:to>
    <xdr:pic>
      <xdr:nvPicPr>
        <xdr:cNvPr id="51" name="ComboBox2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057650" y="32385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17</xdr:row>
      <xdr:rowOff>38100</xdr:rowOff>
    </xdr:from>
    <xdr:to>
      <xdr:col>6</xdr:col>
      <xdr:colOff>285750</xdr:colOff>
      <xdr:row>17</xdr:row>
      <xdr:rowOff>266700</xdr:rowOff>
    </xdr:to>
    <xdr:pic>
      <xdr:nvPicPr>
        <xdr:cNvPr id="52" name="ComboBox2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057650" y="40195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20</xdr:row>
      <xdr:rowOff>57150</xdr:rowOff>
    </xdr:from>
    <xdr:to>
      <xdr:col>6</xdr:col>
      <xdr:colOff>285750</xdr:colOff>
      <xdr:row>20</xdr:row>
      <xdr:rowOff>285750</xdr:rowOff>
    </xdr:to>
    <xdr:pic>
      <xdr:nvPicPr>
        <xdr:cNvPr id="53" name="ComboBox2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057650" y="48291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23</xdr:row>
      <xdr:rowOff>28575</xdr:rowOff>
    </xdr:from>
    <xdr:to>
      <xdr:col>6</xdr:col>
      <xdr:colOff>285750</xdr:colOff>
      <xdr:row>23</xdr:row>
      <xdr:rowOff>257175</xdr:rowOff>
    </xdr:to>
    <xdr:pic>
      <xdr:nvPicPr>
        <xdr:cNvPr id="54" name="ComboBox2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057650" y="55911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26</xdr:row>
      <xdr:rowOff>47625</xdr:rowOff>
    </xdr:from>
    <xdr:to>
      <xdr:col>6</xdr:col>
      <xdr:colOff>285750</xdr:colOff>
      <xdr:row>26</xdr:row>
      <xdr:rowOff>276225</xdr:rowOff>
    </xdr:to>
    <xdr:pic>
      <xdr:nvPicPr>
        <xdr:cNvPr id="55" name="ComboBox2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57650" y="64008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29</xdr:row>
      <xdr:rowOff>47625</xdr:rowOff>
    </xdr:from>
    <xdr:to>
      <xdr:col>6</xdr:col>
      <xdr:colOff>285750</xdr:colOff>
      <xdr:row>29</xdr:row>
      <xdr:rowOff>276225</xdr:rowOff>
    </xdr:to>
    <xdr:pic>
      <xdr:nvPicPr>
        <xdr:cNvPr id="56" name="ComboBox2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57650" y="71913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32</xdr:row>
      <xdr:rowOff>38100</xdr:rowOff>
    </xdr:from>
    <xdr:to>
      <xdr:col>6</xdr:col>
      <xdr:colOff>285750</xdr:colOff>
      <xdr:row>32</xdr:row>
      <xdr:rowOff>266700</xdr:rowOff>
    </xdr:to>
    <xdr:pic>
      <xdr:nvPicPr>
        <xdr:cNvPr id="57" name="ComboBox2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057650" y="79724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35</xdr:row>
      <xdr:rowOff>38100</xdr:rowOff>
    </xdr:from>
    <xdr:to>
      <xdr:col>6</xdr:col>
      <xdr:colOff>285750</xdr:colOff>
      <xdr:row>35</xdr:row>
      <xdr:rowOff>266700</xdr:rowOff>
    </xdr:to>
    <xdr:pic>
      <xdr:nvPicPr>
        <xdr:cNvPr id="58" name="ComboBox3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057650" y="87630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8</xdr:row>
      <xdr:rowOff>47625</xdr:rowOff>
    </xdr:from>
    <xdr:to>
      <xdr:col>6</xdr:col>
      <xdr:colOff>285750</xdr:colOff>
      <xdr:row>8</xdr:row>
      <xdr:rowOff>276225</xdr:rowOff>
    </xdr:to>
    <xdr:pic>
      <xdr:nvPicPr>
        <xdr:cNvPr id="59" name="ComboBox2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057650" y="16573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23</xdr:row>
      <xdr:rowOff>76200</xdr:rowOff>
    </xdr:from>
    <xdr:to>
      <xdr:col>1</xdr:col>
      <xdr:colOff>447675</xdr:colOff>
      <xdr:row>25</xdr:row>
      <xdr:rowOff>9525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816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66675</xdr:rowOff>
    </xdr:from>
    <xdr:to>
      <xdr:col>1</xdr:col>
      <xdr:colOff>438150</xdr:colOff>
      <xdr:row>27</xdr:row>
      <xdr:rowOff>57150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579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28575</xdr:rowOff>
    </xdr:from>
    <xdr:to>
      <xdr:col>6</xdr:col>
      <xdr:colOff>2000250</xdr:colOff>
      <xdr:row>4</xdr:row>
      <xdr:rowOff>104775</xdr:rowOff>
    </xdr:to>
    <xdr:pic>
      <xdr:nvPicPr>
        <xdr:cNvPr id="3" name="Picture 43" descr="logo_2cm_hoe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00025"/>
          <a:ext cx="2428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9</xdr:row>
      <xdr:rowOff>0</xdr:rowOff>
    </xdr:from>
    <xdr:to>
      <xdr:col>5</xdr:col>
      <xdr:colOff>152400</xdr:colOff>
      <xdr:row>10</xdr:row>
      <xdr:rowOff>0</xdr:rowOff>
    </xdr:to>
    <xdr:pic>
      <xdr:nvPicPr>
        <xdr:cNvPr id="4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847850"/>
          <a:ext cx="2190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9</xdr:row>
      <xdr:rowOff>9525</xdr:rowOff>
    </xdr:from>
    <xdr:to>
      <xdr:col>6</xdr:col>
      <xdr:colOff>1724025</xdr:colOff>
      <xdr:row>9</xdr:row>
      <xdr:rowOff>314325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185737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G52"/>
  <sheetViews>
    <sheetView showGridLines="0" showRowColHeaders="0" zoomScalePageLayoutView="0" workbookViewId="0" topLeftCell="A16">
      <selection activeCell="B43" sqref="B43:F43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7.7109375" style="0" customWidth="1"/>
    <col min="4" max="5" width="6.57421875" style="0" customWidth="1"/>
    <col min="6" max="6" width="23.421875" style="0" customWidth="1"/>
    <col min="7" max="7" width="11.28125" style="0" customWidth="1"/>
    <col min="8" max="8" width="13.28125" style="0" customWidth="1"/>
  </cols>
  <sheetData>
    <row r="2" spans="1:7" ht="12.75">
      <c r="A2" s="125" t="s">
        <v>69</v>
      </c>
      <c r="B2" s="125"/>
      <c r="E2" s="189" t="s">
        <v>74</v>
      </c>
      <c r="F2" s="190"/>
      <c r="G2" s="191"/>
    </row>
    <row r="3" spans="1:7" ht="12.75">
      <c r="A3" s="125" t="s">
        <v>70</v>
      </c>
      <c r="B3" s="126"/>
      <c r="C3" s="3"/>
      <c r="D3" s="3"/>
      <c r="E3" s="192"/>
      <c r="F3" s="193"/>
      <c r="G3" s="194"/>
    </row>
    <row r="4" spans="1:7" ht="12.75">
      <c r="A4" s="125" t="s">
        <v>71</v>
      </c>
      <c r="B4" s="126"/>
      <c r="C4" s="3"/>
      <c r="D4" s="3"/>
      <c r="E4" s="192"/>
      <c r="F4" s="193"/>
      <c r="G4" s="194"/>
    </row>
    <row r="5" spans="1:7" ht="30.75">
      <c r="A5" s="137" t="s">
        <v>72</v>
      </c>
      <c r="B5" s="127"/>
      <c r="C5" s="128"/>
      <c r="D5" s="128"/>
      <c r="E5" s="195"/>
      <c r="F5" s="196"/>
      <c r="G5" s="197"/>
    </row>
    <row r="6" ht="12.75">
      <c r="C6" s="50"/>
    </row>
    <row r="7" ht="12.75">
      <c r="C7" s="50"/>
    </row>
    <row r="8" ht="15">
      <c r="A8" s="34" t="s">
        <v>51</v>
      </c>
    </row>
    <row r="11" spans="1:3" ht="25.5">
      <c r="A11" s="118" t="s">
        <v>52</v>
      </c>
      <c r="C11" s="119" t="s">
        <v>53</v>
      </c>
    </row>
    <row r="12" spans="1:3" ht="25.5">
      <c r="A12" s="118"/>
      <c r="C12" s="119"/>
    </row>
    <row r="13" spans="1:7" ht="18">
      <c r="A13" s="198" t="s">
        <v>68</v>
      </c>
      <c r="B13" s="199"/>
      <c r="C13" s="199"/>
      <c r="D13" s="199"/>
      <c r="E13" s="199"/>
      <c r="F13" s="199"/>
      <c r="G13" s="199"/>
    </row>
    <row r="15" spans="1:3" ht="15.75">
      <c r="A15" s="120" t="s">
        <v>54</v>
      </c>
      <c r="B15" s="83"/>
      <c r="C15" s="83"/>
    </row>
    <row r="16" spans="1:7" ht="15">
      <c r="A16" s="186" t="s">
        <v>55</v>
      </c>
      <c r="B16" s="187"/>
      <c r="C16" s="187"/>
      <c r="D16" s="187"/>
      <c r="E16" s="187"/>
      <c r="F16" s="187"/>
      <c r="G16" s="122">
        <v>1.45</v>
      </c>
    </row>
    <row r="17" spans="1:7" ht="15">
      <c r="A17" s="186" t="s">
        <v>67</v>
      </c>
      <c r="B17" s="187"/>
      <c r="C17" s="187"/>
      <c r="D17" s="187"/>
      <c r="E17" s="187"/>
      <c r="F17" s="187"/>
      <c r="G17" s="122">
        <v>1.5</v>
      </c>
    </row>
    <row r="18" spans="1:7" ht="15">
      <c r="A18" s="186" t="s">
        <v>56</v>
      </c>
      <c r="B18" s="187"/>
      <c r="C18" s="187"/>
      <c r="D18" s="187"/>
      <c r="E18" s="187"/>
      <c r="F18" s="187"/>
      <c r="G18" s="122">
        <v>1.5</v>
      </c>
    </row>
    <row r="19" spans="1:7" ht="15">
      <c r="A19" s="186" t="s">
        <v>57</v>
      </c>
      <c r="B19" s="187"/>
      <c r="C19" s="187"/>
      <c r="D19" s="187"/>
      <c r="E19" s="187"/>
      <c r="F19" s="187"/>
      <c r="G19" s="122">
        <v>12.2</v>
      </c>
    </row>
    <row r="20" spans="1:7" ht="15">
      <c r="A20" s="186" t="s">
        <v>88</v>
      </c>
      <c r="B20" s="187"/>
      <c r="C20" s="187"/>
      <c r="D20" s="187"/>
      <c r="E20" s="187"/>
      <c r="F20" s="187"/>
      <c r="G20" s="122">
        <v>5</v>
      </c>
    </row>
    <row r="21" ht="12.75">
      <c r="C21" s="123"/>
    </row>
    <row r="22" spans="1:3" ht="15.75">
      <c r="A22" s="120" t="s">
        <v>58</v>
      </c>
      <c r="B22" s="83"/>
      <c r="C22" s="124"/>
    </row>
    <row r="23" spans="1:7" ht="15">
      <c r="A23" s="186" t="s">
        <v>59</v>
      </c>
      <c r="B23" s="187"/>
      <c r="C23" s="187"/>
      <c r="D23" s="187"/>
      <c r="E23" s="187"/>
      <c r="F23" s="187"/>
      <c r="G23" s="122">
        <v>6.6</v>
      </c>
    </row>
    <row r="24" spans="1:7" ht="15">
      <c r="A24" s="186" t="s">
        <v>36</v>
      </c>
      <c r="B24" s="187"/>
      <c r="C24" s="187"/>
      <c r="D24" s="187"/>
      <c r="E24" s="187"/>
      <c r="F24" s="187"/>
      <c r="G24" s="122">
        <v>3.3</v>
      </c>
    </row>
    <row r="25" spans="1:7" ht="15">
      <c r="A25" s="186" t="s">
        <v>60</v>
      </c>
      <c r="B25" s="187"/>
      <c r="C25" s="187"/>
      <c r="D25" s="187"/>
      <c r="E25" s="187"/>
      <c r="F25" s="187"/>
      <c r="G25" s="122">
        <v>6.6</v>
      </c>
    </row>
    <row r="26" spans="1:7" ht="15">
      <c r="A26" s="186"/>
      <c r="B26" s="187"/>
      <c r="C26" s="187"/>
      <c r="D26" s="187"/>
      <c r="E26" s="187"/>
      <c r="F26" s="187"/>
      <c r="G26" s="122"/>
    </row>
    <row r="27" spans="1:7" ht="15">
      <c r="A27" s="186" t="s">
        <v>66</v>
      </c>
      <c r="B27" s="187"/>
      <c r="C27" s="187"/>
      <c r="D27" s="187"/>
      <c r="E27" s="187"/>
      <c r="F27" s="187"/>
      <c r="G27" s="122">
        <v>7.2</v>
      </c>
    </row>
    <row r="28" spans="1:7" ht="15">
      <c r="A28" s="186" t="s">
        <v>61</v>
      </c>
      <c r="B28" s="187"/>
      <c r="C28" s="187"/>
      <c r="D28" s="187"/>
      <c r="E28" s="187"/>
      <c r="F28" s="187"/>
      <c r="G28" s="122">
        <v>9.2</v>
      </c>
    </row>
    <row r="29" spans="1:7" ht="15">
      <c r="A29" s="186" t="s">
        <v>62</v>
      </c>
      <c r="B29" s="187"/>
      <c r="C29" s="187"/>
      <c r="D29" s="187"/>
      <c r="E29" s="187"/>
      <c r="F29" s="187"/>
      <c r="G29" s="122">
        <v>11.2</v>
      </c>
    </row>
    <row r="30" spans="1:7" ht="15">
      <c r="A30" s="186" t="s">
        <v>65</v>
      </c>
      <c r="B30" s="187"/>
      <c r="C30" s="187"/>
      <c r="D30" s="187"/>
      <c r="E30" s="187"/>
      <c r="F30" s="187"/>
      <c r="G30" s="122">
        <v>13.2</v>
      </c>
    </row>
    <row r="31" spans="1:7" ht="15">
      <c r="A31" s="119"/>
      <c r="B31" s="121"/>
      <c r="C31" s="119"/>
      <c r="D31" s="119"/>
      <c r="E31" s="119"/>
      <c r="F31" s="119"/>
      <c r="G31" s="122"/>
    </row>
    <row r="32" spans="1:7" ht="15">
      <c r="A32" s="186" t="s">
        <v>63</v>
      </c>
      <c r="B32" s="187"/>
      <c r="C32" s="187"/>
      <c r="D32" s="187"/>
      <c r="E32" s="187"/>
      <c r="F32" s="187"/>
      <c r="G32" s="122"/>
    </row>
    <row r="33" spans="1:7" ht="15">
      <c r="A33" s="186" t="s">
        <v>64</v>
      </c>
      <c r="B33" s="187"/>
      <c r="C33" s="187"/>
      <c r="D33" s="187"/>
      <c r="E33" s="187"/>
      <c r="F33" s="187"/>
      <c r="G33" s="122">
        <v>25</v>
      </c>
    </row>
    <row r="34" spans="1:7" ht="15">
      <c r="A34" s="121"/>
      <c r="B34" s="119"/>
      <c r="C34" s="119"/>
      <c r="D34" s="119"/>
      <c r="E34" s="119"/>
      <c r="F34" s="119"/>
      <c r="G34" s="122"/>
    </row>
    <row r="35" spans="1:7" ht="15">
      <c r="A35" s="186"/>
      <c r="B35" s="187"/>
      <c r="C35" s="187"/>
      <c r="D35" s="187"/>
      <c r="E35" s="187"/>
      <c r="F35" s="187"/>
      <c r="G35" s="122"/>
    </row>
    <row r="36" spans="1:7" ht="15">
      <c r="A36" s="121"/>
      <c r="B36" s="119"/>
      <c r="C36" s="119"/>
      <c r="D36" s="119"/>
      <c r="E36" s="119"/>
      <c r="F36" s="119"/>
      <c r="G36" s="122"/>
    </row>
    <row r="37" spans="1:7" ht="15">
      <c r="A37" s="186" t="s">
        <v>90</v>
      </c>
      <c r="B37" s="186"/>
      <c r="C37" s="186"/>
      <c r="D37" s="186"/>
      <c r="E37" s="186"/>
      <c r="F37" s="186"/>
      <c r="G37" s="122"/>
    </row>
    <row r="38" spans="1:7" ht="15">
      <c r="A38" s="186" t="s">
        <v>91</v>
      </c>
      <c r="B38" s="186"/>
      <c r="C38" s="186"/>
      <c r="D38" s="186"/>
      <c r="E38" s="186"/>
      <c r="F38" s="186"/>
      <c r="G38" s="122"/>
    </row>
    <row r="39" spans="1:7" ht="15">
      <c r="A39" s="186" t="s">
        <v>92</v>
      </c>
      <c r="B39" s="186"/>
      <c r="C39" s="186"/>
      <c r="D39" s="186"/>
      <c r="E39" s="186"/>
      <c r="F39" s="186"/>
      <c r="G39" s="122"/>
    </row>
    <row r="40" spans="1:7" ht="15">
      <c r="A40" s="121"/>
      <c r="B40" s="119"/>
      <c r="C40" s="119"/>
      <c r="D40" s="119"/>
      <c r="E40" s="119"/>
      <c r="F40" s="119"/>
      <c r="G40" s="122"/>
    </row>
    <row r="41" spans="1:7" ht="15">
      <c r="A41" s="121"/>
      <c r="B41" s="119"/>
      <c r="C41" s="119"/>
      <c r="D41" s="119"/>
      <c r="E41" s="119"/>
      <c r="F41" s="119"/>
      <c r="G41" s="122"/>
    </row>
    <row r="42" spans="1:7" ht="15">
      <c r="A42" s="121"/>
      <c r="B42" s="119"/>
      <c r="C42" s="119"/>
      <c r="D42" s="119"/>
      <c r="E42" s="119"/>
      <c r="F42" s="119"/>
      <c r="G42" s="122"/>
    </row>
    <row r="43" spans="1:7" ht="15">
      <c r="A43" s="121"/>
      <c r="B43" s="188" t="s">
        <v>84</v>
      </c>
      <c r="C43" s="188"/>
      <c r="D43" s="188"/>
      <c r="E43" s="188"/>
      <c r="F43" s="188"/>
      <c r="G43" s="122"/>
    </row>
    <row r="44" spans="1:7" ht="15">
      <c r="A44" s="121"/>
      <c r="B44" s="119"/>
      <c r="C44" s="119"/>
      <c r="D44" s="119"/>
      <c r="E44" s="119"/>
      <c r="F44" s="119"/>
      <c r="G44" s="122"/>
    </row>
    <row r="45" spans="1:7" ht="15">
      <c r="A45" s="121"/>
      <c r="B45" s="119"/>
      <c r="C45" s="119"/>
      <c r="D45" s="119"/>
      <c r="E45" s="119"/>
      <c r="F45" s="119"/>
      <c r="G45" s="122"/>
    </row>
    <row r="46" spans="1:7" ht="15">
      <c r="A46" s="121"/>
      <c r="B46" s="119"/>
      <c r="C46" s="119"/>
      <c r="D46" s="119"/>
      <c r="E46" s="119"/>
      <c r="F46" s="119"/>
      <c r="G46" s="122"/>
    </row>
    <row r="47" spans="1:7" ht="15">
      <c r="A47" s="121"/>
      <c r="B47" s="119"/>
      <c r="C47" s="119"/>
      <c r="D47" s="119"/>
      <c r="E47" s="119"/>
      <c r="F47" s="119"/>
      <c r="G47" s="122"/>
    </row>
    <row r="48" spans="1:7" ht="15">
      <c r="A48" s="121"/>
      <c r="B48" s="119"/>
      <c r="C48" s="119"/>
      <c r="D48" s="119"/>
      <c r="E48" s="119"/>
      <c r="F48" s="119"/>
      <c r="G48" s="122"/>
    </row>
    <row r="49" spans="1:7" ht="15">
      <c r="A49" s="121"/>
      <c r="B49" s="119"/>
      <c r="C49" s="119"/>
      <c r="D49" s="119"/>
      <c r="E49" s="119"/>
      <c r="F49" s="119"/>
      <c r="G49" s="122"/>
    </row>
    <row r="50" ht="12.75">
      <c r="C50" s="50"/>
    </row>
    <row r="51" ht="12.75">
      <c r="C51" s="50"/>
    </row>
    <row r="52" ht="12.75">
      <c r="C52" s="50"/>
    </row>
  </sheetData>
  <sheetProtection/>
  <mergeCells count="22">
    <mergeCell ref="E2:G5"/>
    <mergeCell ref="A13:G13"/>
    <mergeCell ref="A16:F16"/>
    <mergeCell ref="A17:F17"/>
    <mergeCell ref="A18:F18"/>
    <mergeCell ref="A19:F19"/>
    <mergeCell ref="A23:F23"/>
    <mergeCell ref="A24:F24"/>
    <mergeCell ref="A20:F20"/>
    <mergeCell ref="A25:F25"/>
    <mergeCell ref="A26:F26"/>
    <mergeCell ref="A27:F27"/>
    <mergeCell ref="A28:F28"/>
    <mergeCell ref="B43:F43"/>
    <mergeCell ref="A29:F29"/>
    <mergeCell ref="A30:F30"/>
    <mergeCell ref="A32:F32"/>
    <mergeCell ref="A33:F33"/>
    <mergeCell ref="A35:F35"/>
    <mergeCell ref="A37:F37"/>
    <mergeCell ref="A38:F38"/>
    <mergeCell ref="A39:F39"/>
  </mergeCells>
  <hyperlinks>
    <hyperlink ref="B43:F43" location="'Titelformular+Preisrechner'!A1" display="zum Titelformular und Preisrechne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T105"/>
  <sheetViews>
    <sheetView showGridLines="0" showRowColHeaders="0" zoomScalePageLayoutView="0" workbookViewId="0" topLeftCell="A52">
      <selection activeCell="D67" sqref="D67:F67"/>
    </sheetView>
  </sheetViews>
  <sheetFormatPr defaultColWidth="11.421875" defaultRowHeight="12.75"/>
  <cols>
    <col min="1" max="1" width="13.421875" style="0" customWidth="1"/>
    <col min="2" max="2" width="14.57421875" style="0" customWidth="1"/>
    <col min="3" max="3" width="7.7109375" style="50" customWidth="1"/>
    <col min="4" max="5" width="6.57421875" style="0" customWidth="1"/>
    <col min="6" max="6" width="23.421875" style="0" customWidth="1"/>
    <col min="7" max="7" width="11.28125" style="0" customWidth="1"/>
    <col min="8" max="8" width="13.28125" style="0" customWidth="1"/>
    <col min="9" max="10" width="11.421875" style="0" hidden="1" customWidth="1"/>
    <col min="11" max="12" width="12.7109375" style="0" hidden="1" customWidth="1"/>
    <col min="13" max="18" width="11.421875" style="0" hidden="1" customWidth="1"/>
    <col min="19" max="21" width="0" style="0" hidden="1" customWidth="1"/>
  </cols>
  <sheetData>
    <row r="2" spans="1:8" ht="15" customHeight="1">
      <c r="A2" s="136" t="s">
        <v>30</v>
      </c>
      <c r="B2" s="148"/>
      <c r="C2" s="222"/>
      <c r="D2" s="223"/>
      <c r="E2" s="223"/>
      <c r="F2" s="223"/>
      <c r="G2" s="223"/>
      <c r="H2" s="224"/>
    </row>
    <row r="3" spans="1:8" ht="13.5" customHeight="1">
      <c r="A3" s="136" t="s">
        <v>31</v>
      </c>
      <c r="B3" s="148"/>
      <c r="C3" s="225"/>
      <c r="D3" s="226"/>
      <c r="E3" s="226"/>
      <c r="F3" s="226"/>
      <c r="G3" s="226"/>
      <c r="H3" s="227"/>
    </row>
    <row r="4" spans="1:8" ht="13.5" customHeight="1">
      <c r="A4" s="136"/>
      <c r="B4" s="148"/>
      <c r="C4" s="149"/>
      <c r="D4" s="149"/>
      <c r="E4" s="149"/>
      <c r="F4" s="149"/>
      <c r="G4" s="149"/>
      <c r="H4" s="149"/>
    </row>
    <row r="5" spans="1:8" ht="13.5" customHeight="1">
      <c r="A5" s="234" t="s">
        <v>98</v>
      </c>
      <c r="B5" s="235"/>
      <c r="C5" s="235"/>
      <c r="D5" s="235"/>
      <c r="E5" s="235"/>
      <c r="F5" s="235"/>
      <c r="G5" s="235"/>
      <c r="H5" s="235"/>
    </row>
    <row r="6" spans="1:8" ht="13.5" customHeight="1">
      <c r="A6" s="155" t="s">
        <v>99</v>
      </c>
      <c r="B6" s="151"/>
      <c r="C6" s="152"/>
      <c r="D6" s="152"/>
      <c r="E6" s="152"/>
      <c r="F6" s="152"/>
      <c r="G6" s="152"/>
      <c r="H6" s="152"/>
    </row>
    <row r="7" spans="1:8" ht="15" customHeight="1">
      <c r="A7" s="155" t="s">
        <v>87</v>
      </c>
      <c r="B7" s="151"/>
      <c r="C7" s="153"/>
      <c r="D7" s="153"/>
      <c r="E7" s="153"/>
      <c r="F7" s="153"/>
      <c r="G7" s="154"/>
      <c r="H7" s="154"/>
    </row>
    <row r="8" spans="1:13" ht="30" customHeight="1">
      <c r="A8" s="14" t="s">
        <v>6</v>
      </c>
      <c r="B8" s="15" t="s">
        <v>7</v>
      </c>
      <c r="C8" s="43"/>
      <c r="D8" s="16"/>
      <c r="E8" s="16"/>
      <c r="F8" s="16"/>
      <c r="G8" s="16"/>
      <c r="H8" s="16"/>
      <c r="K8" t="b">
        <v>0</v>
      </c>
      <c r="L8" s="24">
        <f>IF(K8,M9,0)</f>
        <v>0</v>
      </c>
      <c r="M8" s="24"/>
    </row>
    <row r="9" spans="1:20" ht="24.75" customHeight="1">
      <c r="A9" s="17"/>
      <c r="B9" s="15" t="s">
        <v>8</v>
      </c>
      <c r="C9" s="43"/>
      <c r="D9" s="16"/>
      <c r="E9" s="16"/>
      <c r="F9" s="16"/>
      <c r="G9" s="16"/>
      <c r="H9" s="16"/>
      <c r="I9" t="s">
        <v>2</v>
      </c>
      <c r="J9" t="s">
        <v>75</v>
      </c>
      <c r="K9" t="s">
        <v>95</v>
      </c>
      <c r="L9" s="24"/>
      <c r="M9" s="24">
        <f>IF(I9="Minuten",J9*1,J9*0.2333)</f>
        <v>0</v>
      </c>
      <c r="N9" s="2">
        <f>IF(M9&gt;0,1,0)</f>
        <v>0</v>
      </c>
      <c r="S9">
        <f>IF(K9="24 Bilder/sek",M9*0.75,M9)</f>
        <v>0</v>
      </c>
      <c r="T9">
        <f>IF(I9="Minuten",M9,S9)</f>
        <v>0</v>
      </c>
    </row>
    <row r="10" spans="1:15" ht="7.5" customHeight="1">
      <c r="A10" s="18"/>
      <c r="B10" s="19"/>
      <c r="C10" s="44"/>
      <c r="D10" s="19"/>
      <c r="E10" s="19"/>
      <c r="F10" s="19"/>
      <c r="G10" s="19"/>
      <c r="H10" s="19"/>
      <c r="L10" s="24"/>
      <c r="M10" s="24"/>
      <c r="N10" s="2"/>
      <c r="O10" t="s">
        <v>3</v>
      </c>
    </row>
    <row r="11" spans="1:16" ht="30" customHeight="1">
      <c r="A11" s="14" t="s">
        <v>12</v>
      </c>
      <c r="B11" s="15" t="s">
        <v>7</v>
      </c>
      <c r="C11" s="43"/>
      <c r="D11" s="16"/>
      <c r="E11" s="16"/>
      <c r="F11" s="16"/>
      <c r="G11" s="16"/>
      <c r="H11" s="16"/>
      <c r="K11" t="b">
        <v>0</v>
      </c>
      <c r="L11" s="24">
        <f>IF(K11,M12,0)</f>
        <v>0</v>
      </c>
      <c r="M11" s="24"/>
      <c r="N11" s="2"/>
      <c r="O11" t="s">
        <v>2</v>
      </c>
      <c r="P11" t="s">
        <v>95</v>
      </c>
    </row>
    <row r="12" spans="1:20" ht="24.75" customHeight="1">
      <c r="A12" s="17"/>
      <c r="B12" s="15" t="s">
        <v>8</v>
      </c>
      <c r="C12" s="43"/>
      <c r="D12" s="16"/>
      <c r="E12" s="16"/>
      <c r="F12" s="16"/>
      <c r="G12" s="16"/>
      <c r="H12" s="16"/>
      <c r="I12" t="s">
        <v>3</v>
      </c>
      <c r="J12" t="s">
        <v>75</v>
      </c>
      <c r="K12" t="s">
        <v>95</v>
      </c>
      <c r="L12" s="24"/>
      <c r="M12" s="24">
        <f>IF(I12="Minuten",J12*1,J12*0.2333)</f>
        <v>0</v>
      </c>
      <c r="N12" s="2">
        <f>IF(M12&gt;0,1,0)</f>
        <v>0</v>
      </c>
      <c r="O12" t="s">
        <v>0</v>
      </c>
      <c r="P12" t="s">
        <v>94</v>
      </c>
      <c r="S12">
        <f>IF(K12="24 Bilder/sek",M12*0.75,M12)</f>
        <v>0</v>
      </c>
      <c r="T12">
        <f>IF(I12="Minuten",M12,S12)</f>
        <v>0</v>
      </c>
    </row>
    <row r="13" spans="1:15" ht="7.5" customHeight="1">
      <c r="A13" s="18"/>
      <c r="B13" s="19"/>
      <c r="C13" s="44"/>
      <c r="D13" s="19"/>
      <c r="E13" s="19"/>
      <c r="F13" s="19"/>
      <c r="G13" s="19"/>
      <c r="H13" s="19"/>
      <c r="L13" s="24"/>
      <c r="M13" s="24"/>
      <c r="N13" s="2"/>
      <c r="O13" t="s">
        <v>1</v>
      </c>
    </row>
    <row r="14" spans="1:14" ht="30" customHeight="1">
      <c r="A14" s="14" t="s">
        <v>13</v>
      </c>
      <c r="B14" s="15" t="s">
        <v>7</v>
      </c>
      <c r="C14" s="43"/>
      <c r="D14" s="16"/>
      <c r="E14" s="16"/>
      <c r="F14" s="16"/>
      <c r="G14" s="16"/>
      <c r="H14" s="16"/>
      <c r="K14" t="b">
        <v>0</v>
      </c>
      <c r="L14" s="24">
        <f>IF(K14,M15,0)</f>
        <v>0</v>
      </c>
      <c r="M14" s="24"/>
      <c r="N14" s="2"/>
    </row>
    <row r="15" spans="1:20" ht="24.75" customHeight="1">
      <c r="A15" s="17"/>
      <c r="B15" s="15" t="s">
        <v>8</v>
      </c>
      <c r="C15" s="43"/>
      <c r="D15" s="16"/>
      <c r="E15" s="16"/>
      <c r="F15" s="16"/>
      <c r="G15" s="16"/>
      <c r="H15" s="16"/>
      <c r="I15" t="s">
        <v>2</v>
      </c>
      <c r="J15" t="s">
        <v>75</v>
      </c>
      <c r="K15" t="s">
        <v>95</v>
      </c>
      <c r="L15" s="24"/>
      <c r="M15" s="24">
        <f>IF(I15="Minuten",J15*1,J15*0.2333)</f>
        <v>0</v>
      </c>
      <c r="N15" s="2">
        <f>IF(M15&gt;0,1,0)</f>
        <v>0</v>
      </c>
      <c r="O15">
        <v>0.2333</v>
      </c>
      <c r="P15" t="s">
        <v>96</v>
      </c>
      <c r="S15">
        <f>IF(K15="24 Bilder/sek",M15*0.75,M15)</f>
        <v>0</v>
      </c>
      <c r="T15">
        <f>IF(I15="Minuten",M15,S15)</f>
        <v>0</v>
      </c>
    </row>
    <row r="16" spans="1:16" ht="7.5" customHeight="1">
      <c r="A16" s="18"/>
      <c r="B16" s="19"/>
      <c r="C16" s="44"/>
      <c r="D16" s="19"/>
      <c r="E16" s="19"/>
      <c r="F16" s="19"/>
      <c r="G16" s="19"/>
      <c r="H16" s="19"/>
      <c r="L16" s="24"/>
      <c r="M16" s="24"/>
      <c r="N16" s="2"/>
      <c r="O16">
        <v>4.286</v>
      </c>
      <c r="P16" t="s">
        <v>97</v>
      </c>
    </row>
    <row r="17" spans="1:14" ht="30" customHeight="1">
      <c r="A17" s="14" t="s">
        <v>14</v>
      </c>
      <c r="B17" s="15" t="s">
        <v>7</v>
      </c>
      <c r="C17" s="43"/>
      <c r="D17" s="16"/>
      <c r="E17" s="16"/>
      <c r="F17" s="16"/>
      <c r="G17" s="16"/>
      <c r="H17" s="16"/>
      <c r="K17" t="b">
        <v>0</v>
      </c>
      <c r="L17" s="24">
        <f>IF(K17,M18,0)</f>
        <v>0</v>
      </c>
      <c r="M17" s="24"/>
      <c r="N17" s="2"/>
    </row>
    <row r="18" spans="1:20" ht="24.75" customHeight="1">
      <c r="A18" s="17"/>
      <c r="B18" s="15" t="s">
        <v>8</v>
      </c>
      <c r="C18" s="43"/>
      <c r="D18" s="16"/>
      <c r="E18" s="16"/>
      <c r="F18" s="16"/>
      <c r="G18" s="16"/>
      <c r="H18" s="16"/>
      <c r="I18" t="s">
        <v>2</v>
      </c>
      <c r="J18" t="s">
        <v>75</v>
      </c>
      <c r="K18" t="s">
        <v>95</v>
      </c>
      <c r="L18" s="24"/>
      <c r="M18" s="24">
        <f>IF(I18="Minuten",J18*1,J18*0.2333)</f>
        <v>0</v>
      </c>
      <c r="N18" s="2">
        <f>IF(M18&gt;0,1,0)</f>
        <v>0</v>
      </c>
      <c r="S18">
        <f>IF(K18="24 Bilder/sek",M18*0.75,M18)</f>
        <v>0</v>
      </c>
      <c r="T18">
        <f>IF(I18="Minuten",M18,S18)</f>
        <v>0</v>
      </c>
    </row>
    <row r="19" spans="1:14" ht="7.5" customHeight="1">
      <c r="A19" s="18"/>
      <c r="B19" s="19"/>
      <c r="C19" s="44"/>
      <c r="D19" s="19"/>
      <c r="E19" s="19"/>
      <c r="F19" s="19"/>
      <c r="G19" s="19"/>
      <c r="H19" s="19"/>
      <c r="L19" s="24"/>
      <c r="M19" s="24"/>
      <c r="N19" s="2"/>
    </row>
    <row r="20" spans="1:14" ht="30" customHeight="1">
      <c r="A20" s="14" t="s">
        <v>15</v>
      </c>
      <c r="B20" s="15" t="s">
        <v>7</v>
      </c>
      <c r="C20" s="43"/>
      <c r="D20" s="16"/>
      <c r="E20" s="16"/>
      <c r="F20" s="16"/>
      <c r="G20" s="16"/>
      <c r="H20" s="16"/>
      <c r="K20" t="b">
        <v>0</v>
      </c>
      <c r="L20" s="24">
        <f>IF(K20,M21,0)</f>
        <v>0</v>
      </c>
      <c r="M20" s="24"/>
      <c r="N20" s="2"/>
    </row>
    <row r="21" spans="1:20" ht="24.75" customHeight="1">
      <c r="A21" s="17"/>
      <c r="B21" s="15" t="s">
        <v>8</v>
      </c>
      <c r="C21" s="43"/>
      <c r="D21" s="16"/>
      <c r="E21" s="16"/>
      <c r="F21" s="16"/>
      <c r="G21" s="16"/>
      <c r="H21" s="16"/>
      <c r="I21" t="s">
        <v>2</v>
      </c>
      <c r="J21" t="s">
        <v>75</v>
      </c>
      <c r="K21" t="s">
        <v>95</v>
      </c>
      <c r="L21" s="24"/>
      <c r="M21" s="24">
        <f>IF(I21="Minuten",J21*1,J21*0.2333)</f>
        <v>0</v>
      </c>
      <c r="N21" s="2">
        <f>IF(M21&gt;0,1,0)</f>
        <v>0</v>
      </c>
      <c r="S21">
        <f>IF(K21="24 Bilder/sek",M21*0.75,M21)</f>
        <v>0</v>
      </c>
      <c r="T21">
        <f>IF(I21="Minuten",M21,S21)</f>
        <v>0</v>
      </c>
    </row>
    <row r="22" spans="1:14" ht="7.5" customHeight="1">
      <c r="A22" s="18"/>
      <c r="B22" s="19"/>
      <c r="C22" s="44"/>
      <c r="D22" s="19"/>
      <c r="E22" s="19"/>
      <c r="F22" s="19"/>
      <c r="G22" s="19"/>
      <c r="H22" s="19"/>
      <c r="L22" s="24"/>
      <c r="M22" s="24"/>
      <c r="N22" s="2"/>
    </row>
    <row r="23" spans="1:14" ht="30" customHeight="1">
      <c r="A23" s="14" t="s">
        <v>16</v>
      </c>
      <c r="B23" s="15" t="s">
        <v>7</v>
      </c>
      <c r="C23" s="43"/>
      <c r="D23" s="16"/>
      <c r="E23" s="16"/>
      <c r="F23" s="16"/>
      <c r="G23" s="16"/>
      <c r="H23" s="16"/>
      <c r="K23" t="b">
        <v>0</v>
      </c>
      <c r="L23" s="24">
        <f>IF(K23,M24,0)</f>
        <v>0</v>
      </c>
      <c r="M23" s="24"/>
      <c r="N23" s="2"/>
    </row>
    <row r="24" spans="1:20" ht="24.75" customHeight="1">
      <c r="A24" s="17"/>
      <c r="B24" s="15" t="s">
        <v>8</v>
      </c>
      <c r="C24" s="43"/>
      <c r="D24" s="16"/>
      <c r="E24" s="16"/>
      <c r="F24" s="16"/>
      <c r="G24" s="16"/>
      <c r="H24" s="16"/>
      <c r="I24" t="s">
        <v>2</v>
      </c>
      <c r="J24" t="s">
        <v>75</v>
      </c>
      <c r="K24" t="s">
        <v>95</v>
      </c>
      <c r="L24" s="24"/>
      <c r="M24" s="24">
        <f>IF(I24="Minuten",J24*1,J24*0.2333)</f>
        <v>0</v>
      </c>
      <c r="N24" s="2">
        <f>IF(M24&gt;0,1,0)</f>
        <v>0</v>
      </c>
      <c r="S24">
        <f>IF(K24="24 Bilder/sek",M24*0.75,M24)</f>
        <v>0</v>
      </c>
      <c r="T24">
        <f>IF(I24="Minuten",M24,S24)</f>
        <v>0</v>
      </c>
    </row>
    <row r="25" spans="1:14" ht="7.5" customHeight="1">
      <c r="A25" s="18"/>
      <c r="B25" s="19"/>
      <c r="C25" s="44"/>
      <c r="D25" s="19"/>
      <c r="E25" s="19"/>
      <c r="F25" s="19"/>
      <c r="G25" s="19"/>
      <c r="H25" s="19"/>
      <c r="L25" s="24"/>
      <c r="M25" s="24"/>
      <c r="N25" s="2"/>
    </row>
    <row r="26" spans="1:14" ht="30" customHeight="1">
      <c r="A26" s="14" t="s">
        <v>17</v>
      </c>
      <c r="B26" s="15" t="s">
        <v>7</v>
      </c>
      <c r="C26" s="43"/>
      <c r="D26" s="16"/>
      <c r="E26" s="16"/>
      <c r="F26" s="16"/>
      <c r="G26" s="16"/>
      <c r="H26" s="16"/>
      <c r="I26" t="s">
        <v>3</v>
      </c>
      <c r="K26" t="b">
        <v>0</v>
      </c>
      <c r="L26" s="24">
        <f>IF(K26,M27,0)</f>
        <v>0</v>
      </c>
      <c r="M26" s="24"/>
      <c r="N26" s="2"/>
    </row>
    <row r="27" spans="1:20" ht="24.75" customHeight="1">
      <c r="A27" s="17"/>
      <c r="B27" s="15" t="s">
        <v>8</v>
      </c>
      <c r="C27" s="43"/>
      <c r="D27" s="16"/>
      <c r="E27" s="16"/>
      <c r="F27" s="16"/>
      <c r="G27" s="16"/>
      <c r="H27" s="16"/>
      <c r="I27" t="s">
        <v>2</v>
      </c>
      <c r="J27" t="s">
        <v>75</v>
      </c>
      <c r="K27" t="s">
        <v>95</v>
      </c>
      <c r="L27" s="24"/>
      <c r="M27" s="24">
        <f>IF(I27="Minuten",J27*1,J27*0.2333)</f>
        <v>0</v>
      </c>
      <c r="N27" s="2">
        <f>IF(M27&gt;0,1,0)</f>
        <v>0</v>
      </c>
      <c r="S27">
        <f>IF(K27="24 Bilder/sek",M27*0.75,M27)</f>
        <v>0</v>
      </c>
      <c r="T27">
        <f>IF(I27="Minuten",M27,S27)</f>
        <v>0</v>
      </c>
    </row>
    <row r="28" spans="1:14" ht="7.5" customHeight="1">
      <c r="A28" s="18"/>
      <c r="B28" s="19"/>
      <c r="C28" s="44"/>
      <c r="D28" s="19"/>
      <c r="E28" s="19"/>
      <c r="F28" s="19"/>
      <c r="G28" s="19"/>
      <c r="H28" s="19"/>
      <c r="L28" s="24"/>
      <c r="M28" s="24"/>
      <c r="N28" s="2"/>
    </row>
    <row r="29" spans="1:14" ht="30" customHeight="1">
      <c r="A29" s="14" t="s">
        <v>18</v>
      </c>
      <c r="B29" s="15" t="s">
        <v>7</v>
      </c>
      <c r="C29" s="43"/>
      <c r="D29" s="16"/>
      <c r="E29" s="16"/>
      <c r="F29" s="16"/>
      <c r="G29" s="16"/>
      <c r="H29" s="16"/>
      <c r="K29" t="b">
        <v>0</v>
      </c>
      <c r="L29" s="24">
        <f>IF(K29,M30,0)</f>
        <v>0</v>
      </c>
      <c r="M29" s="24"/>
      <c r="N29" s="2"/>
    </row>
    <row r="30" spans="1:20" ht="24.75" customHeight="1">
      <c r="A30" s="17"/>
      <c r="B30" s="15" t="s">
        <v>8</v>
      </c>
      <c r="C30" s="43"/>
      <c r="D30" s="16"/>
      <c r="E30" s="16"/>
      <c r="F30" s="16"/>
      <c r="G30" s="16"/>
      <c r="H30" s="16"/>
      <c r="I30" t="s">
        <v>2</v>
      </c>
      <c r="J30" t="s">
        <v>75</v>
      </c>
      <c r="K30" t="s">
        <v>95</v>
      </c>
      <c r="L30" s="24"/>
      <c r="M30" s="24">
        <f>IF(I30="Minuten",J30*1,J30*0.2333)</f>
        <v>0</v>
      </c>
      <c r="N30" s="2">
        <f>IF(M30&gt;0,1,0)</f>
        <v>0</v>
      </c>
      <c r="S30">
        <f>IF(K30="24 Bilder/sek",M30*0.75,M30)</f>
        <v>0</v>
      </c>
      <c r="T30">
        <f>IF(I30="Minuten",M30,S30)</f>
        <v>0</v>
      </c>
    </row>
    <row r="31" spans="1:14" ht="7.5" customHeight="1">
      <c r="A31" s="18"/>
      <c r="B31" s="19"/>
      <c r="C31" s="44"/>
      <c r="D31" s="19"/>
      <c r="E31" s="19"/>
      <c r="F31" s="19"/>
      <c r="G31" s="19"/>
      <c r="H31" s="19"/>
      <c r="L31" s="24"/>
      <c r="M31" s="24"/>
      <c r="N31" s="2"/>
    </row>
    <row r="32" spans="1:14" ht="30" customHeight="1">
      <c r="A32" s="14" t="s">
        <v>19</v>
      </c>
      <c r="B32" s="15" t="s">
        <v>7</v>
      </c>
      <c r="C32" s="43"/>
      <c r="D32" s="16"/>
      <c r="E32" s="16"/>
      <c r="F32" s="16"/>
      <c r="G32" s="16"/>
      <c r="H32" s="16"/>
      <c r="K32" t="b">
        <v>0</v>
      </c>
      <c r="L32" s="24">
        <f>IF(K32,M33,0)</f>
        <v>0</v>
      </c>
      <c r="M32" s="24"/>
      <c r="N32" s="2"/>
    </row>
    <row r="33" spans="1:20" ht="24.75" customHeight="1">
      <c r="A33" s="17"/>
      <c r="B33" s="15" t="s">
        <v>8</v>
      </c>
      <c r="C33" s="43"/>
      <c r="D33" s="16"/>
      <c r="E33" s="16"/>
      <c r="F33" s="16"/>
      <c r="G33" s="16"/>
      <c r="H33" s="16"/>
      <c r="I33" t="s">
        <v>2</v>
      </c>
      <c r="J33" t="s">
        <v>75</v>
      </c>
      <c r="K33" t="s">
        <v>95</v>
      </c>
      <c r="L33" s="24"/>
      <c r="M33" s="24">
        <f>IF(I33="Minuten",J33*1,J33*0.2333)</f>
        <v>0</v>
      </c>
      <c r="N33" s="2">
        <f>IF(M33&gt;0,1,0)</f>
        <v>0</v>
      </c>
      <c r="S33">
        <f>IF(K33="24 Bilder/sek",M33*0.75,M33)</f>
        <v>0</v>
      </c>
      <c r="T33">
        <f>IF(I33="Minuten",M33,S33)</f>
        <v>0</v>
      </c>
    </row>
    <row r="34" spans="1:14" ht="7.5" customHeight="1">
      <c r="A34" s="18"/>
      <c r="B34" s="19"/>
      <c r="C34" s="44"/>
      <c r="D34" s="19"/>
      <c r="E34" s="19"/>
      <c r="F34" s="19"/>
      <c r="G34" s="19"/>
      <c r="H34" s="19"/>
      <c r="L34" s="24"/>
      <c r="M34" s="24"/>
      <c r="N34" s="2"/>
    </row>
    <row r="35" spans="1:14" ht="30" customHeight="1">
      <c r="A35" s="14" t="s">
        <v>20</v>
      </c>
      <c r="B35" s="15" t="s">
        <v>7</v>
      </c>
      <c r="C35" s="43"/>
      <c r="D35" s="16"/>
      <c r="E35" s="16"/>
      <c r="F35" s="16"/>
      <c r="G35" s="16"/>
      <c r="H35" s="16"/>
      <c r="K35" t="b">
        <v>1</v>
      </c>
      <c r="L35" s="24">
        <f>IF(K35,M36,0)</f>
        <v>0</v>
      </c>
      <c r="M35" s="24"/>
      <c r="N35" s="2"/>
    </row>
    <row r="36" spans="1:20" ht="24.75" customHeight="1">
      <c r="A36" s="17"/>
      <c r="B36" s="15" t="s">
        <v>8</v>
      </c>
      <c r="C36" s="43"/>
      <c r="D36" s="16"/>
      <c r="E36" s="16"/>
      <c r="F36" s="16"/>
      <c r="G36" s="16"/>
      <c r="H36" s="16"/>
      <c r="I36" t="s">
        <v>2</v>
      </c>
      <c r="J36" t="s">
        <v>75</v>
      </c>
      <c r="K36" t="s">
        <v>95</v>
      </c>
      <c r="L36" s="24"/>
      <c r="M36" s="24">
        <f>IF(I36="Minuten",J36*1,J36*0.2333)</f>
        <v>0</v>
      </c>
      <c r="N36" s="2">
        <f>IF(M36&gt;0,1,0)</f>
        <v>0</v>
      </c>
      <c r="S36">
        <f>IF(K36="24 Bilder/sek",M36*0.75,M36)</f>
        <v>0</v>
      </c>
      <c r="T36">
        <f>IF(I36="Minuten",M36,S36)</f>
        <v>0</v>
      </c>
    </row>
    <row r="37" spans="1:20" ht="12.75">
      <c r="A37" s="18"/>
      <c r="B37" s="18"/>
      <c r="C37" s="45"/>
      <c r="D37" s="18"/>
      <c r="E37" s="18"/>
      <c r="F37" s="18"/>
      <c r="G37" s="18"/>
      <c r="H37" s="18"/>
      <c r="L37" s="2">
        <f>SUM(L35,L32,L29,L26,L23,L20,L17,L14,L11,L8)</f>
        <v>0</v>
      </c>
      <c r="M37" s="2">
        <f>SUM(M36,M33,M30,M27,M24,M21,M18,M15,M12,M9)</f>
        <v>0</v>
      </c>
      <c r="N37" s="2">
        <f>SUM(N36,N33,N30,N27,N24,N21,N18,N15,N12,N9)</f>
        <v>0</v>
      </c>
      <c r="O37" t="s">
        <v>21</v>
      </c>
      <c r="S37" s="2">
        <f>SUM(S36,S33,S30,S27,S24,S21,S18,S15,S12,S9)</f>
        <v>0</v>
      </c>
      <c r="T37" s="2">
        <f>SUM(T36,T33,T30,T27,T24,T21,T18,T15,T12,T9)</f>
        <v>0</v>
      </c>
    </row>
    <row r="38" spans="1:8" ht="12.75">
      <c r="A38" s="18"/>
      <c r="B38" s="18"/>
      <c r="C38" s="45"/>
      <c r="D38" s="18"/>
      <c r="E38" s="18"/>
      <c r="F38" s="18"/>
      <c r="G38" s="18"/>
      <c r="H38" s="18"/>
    </row>
    <row r="39" spans="1:8" ht="12.75">
      <c r="A39" s="18"/>
      <c r="B39" s="18"/>
      <c r="C39" s="45"/>
      <c r="D39" s="18"/>
      <c r="E39" s="18"/>
      <c r="F39" s="18"/>
      <c r="G39" s="18"/>
      <c r="H39" s="18"/>
    </row>
    <row r="40" spans="1:8" ht="27">
      <c r="A40" s="33"/>
      <c r="B40" s="23" t="s">
        <v>33</v>
      </c>
      <c r="C40" s="45"/>
      <c r="D40" s="18"/>
      <c r="E40" s="18"/>
      <c r="F40" s="18"/>
      <c r="G40" s="18"/>
      <c r="H40" s="18"/>
    </row>
    <row r="41" spans="2:8" ht="12.75">
      <c r="B41" s="18"/>
      <c r="C41" s="45"/>
      <c r="D41" s="18"/>
      <c r="E41" s="18"/>
      <c r="F41" s="18"/>
      <c r="G41" s="18"/>
      <c r="H41" s="18"/>
    </row>
    <row r="42" spans="1:8" ht="18.75" customHeight="1">
      <c r="A42" s="30"/>
      <c r="B42" s="162" t="s">
        <v>100</v>
      </c>
      <c r="C42" s="46"/>
      <c r="D42" s="31"/>
      <c r="E42" s="31"/>
      <c r="F42" s="31"/>
      <c r="G42" s="32" t="s">
        <v>11</v>
      </c>
      <c r="H42" s="38" t="s">
        <v>10</v>
      </c>
    </row>
    <row r="43" spans="1:8" ht="18.75" customHeight="1">
      <c r="A43" s="20" t="s">
        <v>22</v>
      </c>
      <c r="B43" s="29"/>
      <c r="C43" s="51"/>
      <c r="D43" s="204">
        <f>+T37</f>
        <v>0</v>
      </c>
      <c r="E43" s="206" t="s">
        <v>49</v>
      </c>
      <c r="F43" s="207"/>
      <c r="G43" s="210">
        <v>1.45</v>
      </c>
      <c r="H43" s="228">
        <f>+D43*G43</f>
        <v>0</v>
      </c>
    </row>
    <row r="44" spans="1:8" ht="14.25" customHeight="1">
      <c r="A44" s="21" t="s">
        <v>23</v>
      </c>
      <c r="B44" s="28"/>
      <c r="C44" s="39"/>
      <c r="D44" s="205"/>
      <c r="E44" s="208"/>
      <c r="F44" s="209"/>
      <c r="G44" s="211"/>
      <c r="H44" s="211"/>
    </row>
    <row r="45" spans="1:8" ht="36" customHeight="1">
      <c r="A45" s="101" t="s">
        <v>4</v>
      </c>
      <c r="B45" s="102"/>
      <c r="C45" s="103"/>
      <c r="D45" s="82">
        <f>+N37</f>
        <v>0</v>
      </c>
      <c r="E45" s="232" t="s">
        <v>50</v>
      </c>
      <c r="F45" s="233"/>
      <c r="G45" s="84">
        <v>1.5</v>
      </c>
      <c r="H45" s="85">
        <f>+D45*G45</f>
        <v>0</v>
      </c>
    </row>
    <row r="46" spans="1:8" ht="25.5" customHeight="1">
      <c r="A46" s="117" t="s">
        <v>40</v>
      </c>
      <c r="B46" s="59"/>
      <c r="C46" s="74"/>
      <c r="D46" s="74"/>
      <c r="E46" s="74"/>
      <c r="F46" s="74"/>
      <c r="G46" s="75"/>
      <c r="H46" s="100"/>
    </row>
    <row r="47" spans="1:10" ht="25.5" customHeight="1">
      <c r="A47" s="110"/>
      <c r="B47" s="58"/>
      <c r="C47" s="220">
        <f>+D43*0.25</f>
        <v>0</v>
      </c>
      <c r="D47" s="221"/>
      <c r="E47" s="229" t="s">
        <v>37</v>
      </c>
      <c r="F47" s="230"/>
      <c r="G47" s="231"/>
      <c r="H47" s="12">
        <f>IF(J47,12.2,"")</f>
      </c>
      <c r="J47" t="b">
        <v>0</v>
      </c>
    </row>
    <row r="48" spans="1:8" s="76" customFormat="1" ht="12.75" customHeight="1">
      <c r="A48" s="111"/>
      <c r="B48" s="112"/>
      <c r="C48" s="201" t="s">
        <v>38</v>
      </c>
      <c r="D48" s="202"/>
      <c r="E48" s="202"/>
      <c r="F48" s="202"/>
      <c r="G48" s="203"/>
      <c r="H48" s="73"/>
    </row>
    <row r="49" spans="1:11" ht="23.25" customHeight="1">
      <c r="A49" s="57"/>
      <c r="B49" s="113"/>
      <c r="C49" s="71"/>
      <c r="D49" s="71">
        <f>(ROUNDUP(M37/72,0))*J49</f>
        <v>0</v>
      </c>
      <c r="E49" s="71"/>
      <c r="F49" s="77" t="s">
        <v>45</v>
      </c>
      <c r="G49" s="78">
        <f>IF(J49,6.6,"")</f>
      </c>
      <c r="H49" s="80">
        <f>+IF(J49,G49*D49,"")</f>
      </c>
      <c r="J49" t="b">
        <v>0</v>
      </c>
      <c r="K49" s="24"/>
    </row>
    <row r="50" spans="1:11" ht="20.25" customHeight="1">
      <c r="A50" s="218"/>
      <c r="B50" s="219"/>
      <c r="C50" s="64"/>
      <c r="D50" s="64">
        <f>IF(D49=0,0,D45)</f>
        <v>0</v>
      </c>
      <c r="E50" s="214" t="s">
        <v>48</v>
      </c>
      <c r="F50" s="215"/>
      <c r="G50" s="79">
        <f>IF(J49,3.3,"")</f>
      </c>
      <c r="H50" s="81">
        <f>+IF(J49,G50*D50,"")</f>
      </c>
      <c r="K50" s="24"/>
    </row>
    <row r="51" spans="1:17" ht="34.5" customHeight="1">
      <c r="A51" s="52"/>
      <c r="B51" s="114"/>
      <c r="C51" s="87">
        <f>IF(D43&lt;241,1,2)</f>
        <v>1</v>
      </c>
      <c r="D51" s="61" t="s">
        <v>39</v>
      </c>
      <c r="E51" s="86">
        <f>IF(D43&gt;0,30)+IF(D43&gt;30,30)+IF(D43&gt;60,60)+IF(D43&gt;120,60)+IF(D43&gt;180,60)</f>
        <v>0</v>
      </c>
      <c r="F51" s="60" t="s">
        <v>47</v>
      </c>
      <c r="G51" s="62">
        <f>IF(J51,K51,"")</f>
      </c>
      <c r="H51" s="63">
        <f>+IF(J51,K51*C51,"")</f>
      </c>
      <c r="J51" t="b">
        <v>0</v>
      </c>
      <c r="K51" s="88">
        <f>IF(D43&gt;0,6.2)+IF(D43&gt;30,1)+IF(D43&gt;60,2)+IF(D43&gt;120,2)+IF(D43&gt;180,2)</f>
        <v>0</v>
      </c>
      <c r="P51" t="s">
        <v>34</v>
      </c>
      <c r="Q51">
        <v>5.94</v>
      </c>
    </row>
    <row r="52" spans="1:17" ht="30" customHeight="1">
      <c r="A52" s="89"/>
      <c r="B52" s="115"/>
      <c r="C52" s="56"/>
      <c r="D52" s="71">
        <f>(ROUNDUP(M37/60,0))*J52</f>
        <v>0</v>
      </c>
      <c r="E52" s="71"/>
      <c r="F52" s="72" t="s">
        <v>43</v>
      </c>
      <c r="G52" s="97">
        <f>IF(J52,6.6,"")</f>
      </c>
      <c r="H52" s="98">
        <f>+IF(J52,G52*D52,"")</f>
      </c>
      <c r="J52" t="b">
        <v>0</v>
      </c>
      <c r="P52" t="s">
        <v>35</v>
      </c>
      <c r="Q52">
        <v>7.26</v>
      </c>
    </row>
    <row r="53" spans="1:8" ht="27" customHeight="1">
      <c r="A53" s="106" t="s">
        <v>41</v>
      </c>
      <c r="B53" s="108"/>
      <c r="C53" s="90"/>
      <c r="D53" s="91"/>
      <c r="E53" s="91"/>
      <c r="F53" s="93"/>
      <c r="G53" s="107"/>
      <c r="H53" s="99"/>
    </row>
    <row r="54" spans="1:10" ht="24.75" customHeight="1">
      <c r="A54" s="96" t="s">
        <v>81</v>
      </c>
      <c r="B54" s="116"/>
      <c r="C54" s="104"/>
      <c r="D54" s="92">
        <f>+D49*J54</f>
        <v>0</v>
      </c>
      <c r="E54" s="92"/>
      <c r="F54" s="105" t="s">
        <v>44</v>
      </c>
      <c r="G54" s="79">
        <f>IF(J49,6.6,"")</f>
      </c>
      <c r="H54" s="81">
        <f>IF(J49+J54&gt;0,G54*D54,"")</f>
      </c>
      <c r="J54" t="s">
        <v>75</v>
      </c>
    </row>
    <row r="55" spans="1:10" ht="24.75" customHeight="1">
      <c r="A55" s="96" t="s">
        <v>32</v>
      </c>
      <c r="B55" s="116"/>
      <c r="C55" s="93">
        <f>+C51*J55</f>
        <v>0</v>
      </c>
      <c r="D55" s="94" t="s">
        <v>39</v>
      </c>
      <c r="E55" s="95">
        <f>+E51</f>
        <v>0</v>
      </c>
      <c r="F55" s="53" t="s">
        <v>46</v>
      </c>
      <c r="G55" s="54">
        <f>IF(J51,K51,"")</f>
      </c>
      <c r="H55" s="81">
        <f>IF(J51+J55&gt;0,G55*C55,"")</f>
      </c>
      <c r="J55" t="s">
        <v>75</v>
      </c>
    </row>
    <row r="56" spans="1:10" ht="24.75" customHeight="1">
      <c r="A56" s="96" t="s">
        <v>5</v>
      </c>
      <c r="B56" s="116"/>
      <c r="C56" s="109"/>
      <c r="D56" s="71">
        <f>+D52*J56</f>
        <v>0</v>
      </c>
      <c r="E56" s="71"/>
      <c r="F56" s="72" t="s">
        <v>42</v>
      </c>
      <c r="G56" s="54">
        <f>IF(J52,6.6,"")</f>
      </c>
      <c r="H56" s="81">
        <f>IF(J52+J56&gt;0,G56*D56,"")</f>
      </c>
      <c r="J56" t="s">
        <v>75</v>
      </c>
    </row>
    <row r="57" spans="1:11" ht="30" customHeight="1">
      <c r="A57" s="156"/>
      <c r="B57" s="157"/>
      <c r="C57" s="68"/>
      <c r="D57" s="212" t="s">
        <v>24</v>
      </c>
      <c r="E57" s="212"/>
      <c r="F57" s="213"/>
      <c r="G57" s="65">
        <v>25</v>
      </c>
      <c r="H57" s="55">
        <f>IF(J57,D43/60*50*1,"")</f>
      </c>
      <c r="J57" t="b">
        <v>0</v>
      </c>
      <c r="K57" s="24">
        <f>IF(J57,#REF!,0)</f>
        <v>0</v>
      </c>
    </row>
    <row r="58" spans="1:8" ht="15">
      <c r="A58" s="158" t="s">
        <v>27</v>
      </c>
      <c r="B58" s="159"/>
      <c r="C58" s="42"/>
      <c r="D58" s="40" t="s">
        <v>25</v>
      </c>
      <c r="E58" s="40"/>
      <c r="F58" s="26"/>
      <c r="G58" s="66" t="s">
        <v>28</v>
      </c>
      <c r="H58" s="12"/>
    </row>
    <row r="59" spans="1:8" ht="12.75" customHeight="1">
      <c r="A59" s="160" t="s">
        <v>73</v>
      </c>
      <c r="B59" s="161"/>
      <c r="C59" s="69"/>
      <c r="D59" s="41" t="s">
        <v>26</v>
      </c>
      <c r="E59" s="41"/>
      <c r="F59" s="22"/>
      <c r="G59" s="67" t="s">
        <v>29</v>
      </c>
      <c r="H59" s="27"/>
    </row>
    <row r="60" spans="1:8" ht="19.5" customHeight="1">
      <c r="A60" s="216" t="s">
        <v>93</v>
      </c>
      <c r="B60" s="217"/>
      <c r="C60" s="217"/>
      <c r="D60" s="217"/>
      <c r="E60" s="217"/>
      <c r="F60" s="217"/>
      <c r="G60" s="145"/>
      <c r="H60" s="146">
        <v>6.9</v>
      </c>
    </row>
    <row r="61" spans="1:8" ht="12.75" customHeight="1">
      <c r="A61" s="141"/>
      <c r="B61" s="70"/>
      <c r="C61" s="42"/>
      <c r="D61" s="142"/>
      <c r="E61" s="142"/>
      <c r="F61" s="143" t="s">
        <v>86</v>
      </c>
      <c r="G61" s="144"/>
      <c r="H61" s="12">
        <f>+H62*0.19</f>
        <v>1.3110000000000002</v>
      </c>
    </row>
    <row r="62" spans="1:8" ht="18.75" customHeight="1">
      <c r="A62" s="4"/>
      <c r="B62" s="5"/>
      <c r="C62" s="47"/>
      <c r="D62" s="6"/>
      <c r="E62" s="6"/>
      <c r="F62" s="9" t="s">
        <v>9</v>
      </c>
      <c r="G62" s="8"/>
      <c r="H62" s="25">
        <f>SUM(H43:H60)</f>
        <v>6.9</v>
      </c>
    </row>
    <row r="63" spans="1:8" ht="15">
      <c r="A63" s="4"/>
      <c r="B63" s="5"/>
      <c r="C63" s="47"/>
      <c r="D63" s="6"/>
      <c r="E63" s="6"/>
      <c r="F63" s="7"/>
      <c r="G63" s="8"/>
      <c r="H63" s="12"/>
    </row>
    <row r="64" spans="1:8" ht="15">
      <c r="A64" s="10"/>
      <c r="B64" s="11"/>
      <c r="C64" s="48"/>
      <c r="D64" s="11"/>
      <c r="E64" s="11"/>
      <c r="F64" s="11"/>
      <c r="G64" s="11"/>
      <c r="H64" s="13"/>
    </row>
    <row r="65" spans="1:8" ht="15">
      <c r="A65" s="1"/>
      <c r="B65" s="1"/>
      <c r="C65" s="49"/>
      <c r="D65" s="1"/>
      <c r="E65" s="1"/>
      <c r="F65" s="1"/>
      <c r="G65" s="1"/>
      <c r="H65" s="3"/>
    </row>
    <row r="66" spans="1:8" ht="15">
      <c r="A66" s="1"/>
      <c r="B66" s="1"/>
      <c r="C66" s="49"/>
      <c r="D66" s="1"/>
      <c r="E66" s="1"/>
      <c r="F66" s="1"/>
      <c r="G66" s="1"/>
      <c r="H66" s="3"/>
    </row>
    <row r="67" spans="1:8" ht="15">
      <c r="A67" s="1"/>
      <c r="B67" s="1"/>
      <c r="C67" s="49"/>
      <c r="D67" s="200" t="s">
        <v>85</v>
      </c>
      <c r="E67" s="200"/>
      <c r="F67" s="200"/>
      <c r="G67" s="1"/>
      <c r="H67" s="3"/>
    </row>
    <row r="68" spans="1:8" ht="15">
      <c r="A68" s="1"/>
      <c r="B68" s="1"/>
      <c r="C68" s="49"/>
      <c r="D68" s="1"/>
      <c r="E68" s="1"/>
      <c r="F68" s="1"/>
      <c r="G68" s="1"/>
      <c r="H68" s="3"/>
    </row>
    <row r="69" spans="1:8" ht="15">
      <c r="A69" s="1"/>
      <c r="B69" s="1"/>
      <c r="C69" s="49"/>
      <c r="D69" s="1"/>
      <c r="E69" s="1"/>
      <c r="F69" s="1"/>
      <c r="G69" s="1"/>
      <c r="H69" s="3"/>
    </row>
    <row r="70" spans="1:8" ht="15">
      <c r="A70" s="1"/>
      <c r="B70" s="1"/>
      <c r="C70" s="49"/>
      <c r="D70" s="1"/>
      <c r="E70" s="1"/>
      <c r="F70" s="1"/>
      <c r="G70" s="1"/>
      <c r="H70" s="3"/>
    </row>
    <row r="71" spans="1:8" ht="15">
      <c r="A71" s="1"/>
      <c r="B71" s="1"/>
      <c r="C71" s="49"/>
      <c r="D71" s="1"/>
      <c r="E71" s="1"/>
      <c r="F71" s="1"/>
      <c r="G71" s="1"/>
      <c r="H71" s="3"/>
    </row>
    <row r="72" spans="1:8" ht="15">
      <c r="A72" s="1"/>
      <c r="B72" s="1"/>
      <c r="C72" s="49"/>
      <c r="D72" s="1"/>
      <c r="E72" s="1"/>
      <c r="F72" s="1"/>
      <c r="G72" s="1"/>
      <c r="H72" s="3"/>
    </row>
    <row r="73" spans="1:8" ht="15">
      <c r="A73" s="1"/>
      <c r="B73" s="1"/>
      <c r="C73" s="49"/>
      <c r="D73" s="1"/>
      <c r="E73" s="1"/>
      <c r="F73" s="1"/>
      <c r="G73" s="1"/>
      <c r="H73" s="3"/>
    </row>
    <row r="74" spans="1:8" ht="15">
      <c r="A74" s="1"/>
      <c r="B74" s="1"/>
      <c r="C74" s="49"/>
      <c r="D74" s="1"/>
      <c r="E74" s="1"/>
      <c r="F74" s="1"/>
      <c r="G74" s="1"/>
      <c r="H74" s="3"/>
    </row>
    <row r="75" spans="1:8" ht="15">
      <c r="A75" s="1"/>
      <c r="B75" s="1"/>
      <c r="C75" s="49"/>
      <c r="D75" s="1"/>
      <c r="E75" s="1"/>
      <c r="F75" s="1"/>
      <c r="G75" s="1"/>
      <c r="H75" s="3"/>
    </row>
    <row r="76" spans="3:8" ht="12.75">
      <c r="C76"/>
      <c r="D76" s="3"/>
      <c r="E76" s="3"/>
      <c r="F76" s="3"/>
      <c r="G76" s="3"/>
      <c r="H76" s="3"/>
    </row>
    <row r="103" ht="12.75">
      <c r="C103"/>
    </row>
    <row r="104" ht="12.75">
      <c r="C104"/>
    </row>
    <row r="105" ht="12.75">
      <c r="C105"/>
    </row>
  </sheetData>
  <sheetProtection/>
  <mergeCells count="15">
    <mergeCell ref="C2:H3"/>
    <mergeCell ref="H43:H44"/>
    <mergeCell ref="E47:G47"/>
    <mergeCell ref="E45:F45"/>
    <mergeCell ref="A5:H5"/>
    <mergeCell ref="D67:F67"/>
    <mergeCell ref="C48:G48"/>
    <mergeCell ref="D43:D44"/>
    <mergeCell ref="E43:F44"/>
    <mergeCell ref="G43:G44"/>
    <mergeCell ref="D57:F57"/>
    <mergeCell ref="E50:F50"/>
    <mergeCell ref="A60:F60"/>
    <mergeCell ref="A50:B50"/>
    <mergeCell ref="C47:D47"/>
  </mergeCells>
  <hyperlinks>
    <hyperlink ref="D67:F67" location="Auftragsfomular!A1" display="zum Auftragsformular"/>
  </hyperlink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G46"/>
  <sheetViews>
    <sheetView showZeros="0" tabSelected="1" showOutlineSymbols="0" zoomScalePageLayoutView="0" workbookViewId="0" topLeftCell="A1">
      <selection activeCell="A1" sqref="A1:A5"/>
    </sheetView>
  </sheetViews>
  <sheetFormatPr defaultColWidth="11.421875" defaultRowHeight="12.75"/>
  <cols>
    <col min="1" max="1" width="3.57421875" style="0" customWidth="1"/>
    <col min="2" max="2" width="21.28125" style="0" customWidth="1"/>
    <col min="3" max="3" width="4.421875" style="0" customWidth="1"/>
    <col min="4" max="4" width="4.57421875" style="0" customWidth="1"/>
    <col min="6" max="6" width="10.57421875" style="0" customWidth="1"/>
    <col min="7" max="7" width="35.00390625" style="0" customWidth="1"/>
    <col min="8" max="8" width="15.57421875" style="0" customWidth="1"/>
  </cols>
  <sheetData>
    <row r="1" spans="1:7" ht="13.5" customHeight="1">
      <c r="A1" s="34" t="s">
        <v>120</v>
      </c>
      <c r="B1" s="34"/>
      <c r="E1" s="164"/>
      <c r="F1" s="129"/>
      <c r="G1" s="129"/>
    </row>
    <row r="2" spans="1:7" ht="13.5" customHeight="1">
      <c r="A2" s="34" t="s">
        <v>70</v>
      </c>
      <c r="B2" s="1"/>
      <c r="C2" s="3"/>
      <c r="D2" s="3"/>
      <c r="E2" s="129"/>
      <c r="F2" s="129"/>
      <c r="G2" s="129"/>
    </row>
    <row r="3" spans="1:7" ht="13.5" customHeight="1">
      <c r="A3" s="34" t="s">
        <v>71</v>
      </c>
      <c r="B3" s="1"/>
      <c r="C3" s="3"/>
      <c r="D3" s="3"/>
      <c r="E3" s="129"/>
      <c r="F3" s="129"/>
      <c r="G3" s="129"/>
    </row>
    <row r="4" spans="1:7" ht="13.5" customHeight="1">
      <c r="A4" s="34" t="s">
        <v>89</v>
      </c>
      <c r="B4" s="244"/>
      <c r="C4" s="128"/>
      <c r="D4" s="128"/>
      <c r="E4" s="129"/>
      <c r="F4" s="129"/>
      <c r="G4" s="129"/>
    </row>
    <row r="5" spans="1:7" ht="15" customHeight="1">
      <c r="A5" s="34" t="s">
        <v>119</v>
      </c>
      <c r="B5" s="127"/>
      <c r="C5" s="128"/>
      <c r="D5" s="128"/>
      <c r="E5" s="129"/>
      <c r="F5" s="129"/>
      <c r="G5" s="129"/>
    </row>
    <row r="6" spans="1:7" ht="12" customHeight="1">
      <c r="A6" s="125"/>
      <c r="B6" s="127"/>
      <c r="C6" s="128"/>
      <c r="D6" s="128"/>
      <c r="E6" s="129"/>
      <c r="F6" s="129"/>
      <c r="G6" s="129"/>
    </row>
    <row r="7" spans="1:7" ht="18.75" customHeight="1">
      <c r="A7" s="125"/>
      <c r="B7" s="127"/>
      <c r="C7" s="128"/>
      <c r="D7" s="128"/>
      <c r="E7" s="129"/>
      <c r="F7" s="129"/>
      <c r="G7" s="129"/>
    </row>
    <row r="8" spans="1:7" ht="21" customHeight="1">
      <c r="A8" s="240" t="s">
        <v>107</v>
      </c>
      <c r="B8" s="241"/>
      <c r="C8" s="241"/>
      <c r="D8" s="241"/>
      <c r="E8" s="241"/>
      <c r="F8" s="241"/>
      <c r="G8" s="241"/>
    </row>
    <row r="9" spans="1:7" ht="24.75" customHeight="1">
      <c r="A9" s="130"/>
      <c r="B9" s="35"/>
      <c r="C9" s="35"/>
      <c r="D9" s="35"/>
      <c r="E9" s="35"/>
      <c r="F9" s="130"/>
      <c r="G9" s="130"/>
    </row>
    <row r="10" spans="1:7" ht="24.75" customHeight="1">
      <c r="A10" s="130"/>
      <c r="B10" s="35"/>
      <c r="C10" s="35"/>
      <c r="D10" s="35"/>
      <c r="E10" s="35"/>
      <c r="F10" s="130"/>
      <c r="G10" s="130"/>
    </row>
    <row r="11" spans="1:7" ht="17.25" customHeight="1">
      <c r="A11" s="130"/>
      <c r="B11" s="35"/>
      <c r="C11" s="35"/>
      <c r="D11" s="35"/>
      <c r="E11" s="35"/>
      <c r="F11" s="130"/>
      <c r="G11" s="130"/>
    </row>
    <row r="12" spans="1:7" ht="15.75">
      <c r="A12" s="239" t="s">
        <v>76</v>
      </c>
      <c r="B12" s="238"/>
      <c r="C12" s="238"/>
      <c r="D12" s="238"/>
      <c r="E12" s="238"/>
      <c r="F12" s="238"/>
      <c r="G12" s="238"/>
    </row>
    <row r="13" spans="1:7" ht="24.75" customHeight="1" thickBot="1">
      <c r="A13" s="237" t="s">
        <v>77</v>
      </c>
      <c r="B13" s="238"/>
      <c r="C13" s="242"/>
      <c r="D13" s="242"/>
      <c r="E13" s="242"/>
      <c r="F13" s="242"/>
      <c r="G13" s="166"/>
    </row>
    <row r="14" spans="1:7" ht="24.75" customHeight="1" thickBot="1">
      <c r="A14" s="169" t="s">
        <v>106</v>
      </c>
      <c r="B14" s="165"/>
      <c r="C14" s="170"/>
      <c r="D14" s="170"/>
      <c r="E14" s="170"/>
      <c r="F14" s="170"/>
      <c r="G14" s="166"/>
    </row>
    <row r="15" spans="1:7" ht="24.75" customHeight="1" thickBot="1">
      <c r="A15" s="237" t="s">
        <v>78</v>
      </c>
      <c r="B15" s="238"/>
      <c r="C15" s="243"/>
      <c r="D15" s="243"/>
      <c r="E15" s="243"/>
      <c r="F15" s="243"/>
      <c r="G15" s="167"/>
    </row>
    <row r="16" spans="1:7" ht="24.75" customHeight="1" thickBot="1">
      <c r="A16" s="237" t="s">
        <v>79</v>
      </c>
      <c r="B16" s="238"/>
      <c r="C16" s="243"/>
      <c r="D16" s="243"/>
      <c r="E16" s="243"/>
      <c r="F16" s="243"/>
      <c r="G16" s="167"/>
    </row>
    <row r="17" spans="1:7" ht="24.75" customHeight="1" thickBot="1">
      <c r="A17" s="237" t="s">
        <v>80</v>
      </c>
      <c r="B17" s="238"/>
      <c r="C17" s="236"/>
      <c r="D17" s="236"/>
      <c r="E17" s="236"/>
      <c r="F17" s="236"/>
      <c r="G17" s="168"/>
    </row>
    <row r="18" spans="1:7" ht="18" customHeight="1">
      <c r="A18" s="169"/>
      <c r="B18" s="165"/>
      <c r="C18" s="3"/>
      <c r="D18" s="3"/>
      <c r="E18" s="3"/>
      <c r="F18" s="3"/>
      <c r="G18" s="49"/>
    </row>
    <row r="19" spans="2:7" ht="24" customHeight="1">
      <c r="B19" s="171" t="s">
        <v>101</v>
      </c>
      <c r="D19" s="34"/>
      <c r="F19" s="133"/>
      <c r="G19" s="126"/>
    </row>
    <row r="20" spans="1:7" ht="8.25" customHeight="1">
      <c r="A20" s="34"/>
      <c r="B20" s="35"/>
      <c r="C20" s="133"/>
      <c r="D20" s="133"/>
      <c r="E20" s="134"/>
      <c r="F20" s="126"/>
      <c r="G20" s="126"/>
    </row>
    <row r="21" spans="1:7" ht="24" customHeight="1">
      <c r="A21" s="126"/>
      <c r="B21" s="172" t="s">
        <v>102</v>
      </c>
      <c r="C21" s="36"/>
      <c r="D21" s="36"/>
      <c r="E21" s="131"/>
      <c r="F21" s="37"/>
      <c r="G21" s="37"/>
    </row>
    <row r="22" spans="1:7" ht="24" customHeight="1">
      <c r="A22" s="126"/>
      <c r="B22" s="172" t="s">
        <v>103</v>
      </c>
      <c r="C22" s="36"/>
      <c r="D22" s="36"/>
      <c r="E22" s="131"/>
      <c r="F22" s="37"/>
      <c r="G22" s="37"/>
    </row>
    <row r="23" spans="1:7" ht="24" customHeight="1">
      <c r="A23" s="126"/>
      <c r="B23" s="172" t="s">
        <v>108</v>
      </c>
      <c r="C23" s="36"/>
      <c r="D23" s="36"/>
      <c r="E23" s="131"/>
      <c r="F23" s="37"/>
      <c r="G23" s="37"/>
    </row>
    <row r="24" spans="1:7" ht="8.25" customHeight="1">
      <c r="A24" s="126"/>
      <c r="B24" s="132"/>
      <c r="C24" s="36"/>
      <c r="D24" s="36"/>
      <c r="E24" s="131"/>
      <c r="F24" s="37"/>
      <c r="G24" s="37"/>
    </row>
    <row r="25" spans="1:6" ht="15" customHeight="1">
      <c r="A25" s="132"/>
      <c r="B25" s="37" t="s">
        <v>109</v>
      </c>
      <c r="D25" s="139"/>
      <c r="F25" s="37"/>
    </row>
    <row r="26" spans="1:6" ht="15" customHeight="1">
      <c r="A26" s="133"/>
      <c r="B26" s="147" t="s">
        <v>112</v>
      </c>
      <c r="C26" s="174"/>
      <c r="D26" s="36"/>
      <c r="F26" s="130"/>
    </row>
    <row r="27" spans="1:6" ht="18.75" customHeight="1">
      <c r="A27" s="132"/>
      <c r="B27" s="37" t="s">
        <v>110</v>
      </c>
      <c r="D27" s="36"/>
      <c r="F27" s="138"/>
    </row>
    <row r="28" spans="1:6" ht="15" customHeight="1">
      <c r="A28" s="132"/>
      <c r="B28" s="181" t="s">
        <v>111</v>
      </c>
      <c r="D28" s="36"/>
      <c r="F28" s="37"/>
    </row>
    <row r="29" spans="1:7" ht="6.75" customHeight="1">
      <c r="A29" s="126"/>
      <c r="B29" s="179"/>
      <c r="C29" s="179"/>
      <c r="D29" s="176"/>
      <c r="E29" s="180"/>
      <c r="F29" s="177"/>
      <c r="G29" s="178"/>
    </row>
    <row r="30" spans="1:7" ht="18" customHeight="1">
      <c r="A30" s="140"/>
      <c r="B30" s="182" t="s">
        <v>113</v>
      </c>
      <c r="C30" s="140"/>
      <c r="D30" s="3"/>
      <c r="E30" s="126"/>
      <c r="F30" s="3"/>
      <c r="G30" s="3"/>
    </row>
    <row r="31" spans="1:7" ht="18" customHeight="1">
      <c r="A31" s="140"/>
      <c r="B31" s="182" t="s">
        <v>115</v>
      </c>
      <c r="C31" s="140"/>
      <c r="D31" s="3"/>
      <c r="E31" s="126"/>
      <c r="F31" s="3"/>
      <c r="G31" s="3"/>
    </row>
    <row r="32" spans="1:7" ht="18" customHeight="1">
      <c r="A32" s="140"/>
      <c r="B32" s="182" t="s">
        <v>114</v>
      </c>
      <c r="C32" s="140"/>
      <c r="D32" s="3"/>
      <c r="E32" s="126"/>
      <c r="F32" s="3"/>
      <c r="G32" s="3"/>
    </row>
    <row r="33" spans="1:7" ht="12" customHeight="1">
      <c r="A33" s="140"/>
      <c r="B33" s="163"/>
      <c r="C33" s="140"/>
      <c r="D33" s="3"/>
      <c r="E33" s="126"/>
      <c r="F33" s="3"/>
      <c r="G33" s="3"/>
    </row>
    <row r="34" spans="1:7" ht="18" customHeight="1">
      <c r="A34" s="173"/>
      <c r="B34" s="183" t="s">
        <v>104</v>
      </c>
      <c r="C34" s="3"/>
      <c r="D34" s="3"/>
      <c r="E34" s="3"/>
      <c r="F34" s="3"/>
      <c r="G34" s="3"/>
    </row>
    <row r="35" spans="1:7" ht="18" customHeight="1">
      <c r="A35" s="3"/>
      <c r="B35" s="174" t="s">
        <v>105</v>
      </c>
      <c r="C35" s="3"/>
      <c r="D35" s="3"/>
      <c r="E35" s="3"/>
      <c r="F35" s="3"/>
      <c r="G35" s="3"/>
    </row>
    <row r="36" spans="1:7" ht="18" customHeight="1">
      <c r="A36" s="3"/>
      <c r="B36" s="184" t="s">
        <v>116</v>
      </c>
      <c r="C36" s="3"/>
      <c r="D36" s="3"/>
      <c r="E36" s="3"/>
      <c r="F36" s="3"/>
      <c r="G36" s="3"/>
    </row>
    <row r="37" spans="1:7" ht="18" customHeight="1">
      <c r="A37" s="154"/>
      <c r="B37" s="184" t="s">
        <v>118</v>
      </c>
      <c r="C37" s="3"/>
      <c r="D37" s="3"/>
      <c r="E37" s="3"/>
      <c r="F37" s="3"/>
      <c r="G37" s="3"/>
    </row>
    <row r="38" spans="1:2" ht="14.25">
      <c r="A38" s="135"/>
      <c r="B38" s="185" t="s">
        <v>117</v>
      </c>
    </row>
    <row r="39" ht="14.25" customHeight="1"/>
    <row r="40" spans="2:7" ht="53.25" customHeight="1" thickBot="1">
      <c r="B40" s="245" t="s">
        <v>82</v>
      </c>
      <c r="C40" s="246"/>
      <c r="D40" s="246"/>
      <c r="F40" s="245" t="s">
        <v>83</v>
      </c>
      <c r="G40" s="246"/>
    </row>
    <row r="41" spans="2:7" ht="21" customHeight="1">
      <c r="B41" s="175"/>
      <c r="F41" s="175"/>
      <c r="G41" s="3"/>
    </row>
    <row r="42" ht="4.5" customHeight="1"/>
    <row r="46" ht="15.75">
      <c r="B46" s="150"/>
    </row>
  </sheetData>
  <sheetProtection/>
  <mergeCells count="10">
    <mergeCell ref="C17:F17"/>
    <mergeCell ref="A17:B17"/>
    <mergeCell ref="A12:G12"/>
    <mergeCell ref="A8:G8"/>
    <mergeCell ref="A13:B13"/>
    <mergeCell ref="A16:B16"/>
    <mergeCell ref="A15:B15"/>
    <mergeCell ref="C13:F13"/>
    <mergeCell ref="C15:F15"/>
    <mergeCell ref="C16:F16"/>
  </mergeCells>
  <printOptions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Kailing</dc:creator>
  <cp:keywords/>
  <dc:description/>
  <cp:lastModifiedBy>Udo Kailing</cp:lastModifiedBy>
  <cp:lastPrinted>2020-12-10T12:50:29Z</cp:lastPrinted>
  <dcterms:created xsi:type="dcterms:W3CDTF">2006-08-29T17:49:15Z</dcterms:created>
  <dcterms:modified xsi:type="dcterms:W3CDTF">2020-12-10T12:51:48Z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